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NOVADA_lemumi_2022\"/>
    </mc:Choice>
  </mc:AlternateContent>
  <bookViews>
    <workbookView xWindow="0" yWindow="0" windowWidth="28800" windowHeight="12435" activeTab="1"/>
  </bookViews>
  <sheets>
    <sheet name="budžets 2022." sheetId="1" r:id="rId1"/>
    <sheet name="Iestādes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2" l="1"/>
  <c r="O6" i="2"/>
  <c r="Q6" i="2"/>
  <c r="P6" i="2"/>
  <c r="C20" i="2"/>
  <c r="C19" i="2"/>
  <c r="C18" i="2"/>
  <c r="C17" i="2"/>
  <c r="C14" i="2"/>
  <c r="C13" i="2"/>
  <c r="C12" i="2"/>
  <c r="C11" i="2"/>
  <c r="C10" i="2"/>
  <c r="C8" i="2"/>
  <c r="W6" i="2"/>
  <c r="V6" i="2"/>
  <c r="U6" i="2"/>
  <c r="T6" i="2"/>
  <c r="R6" i="2"/>
  <c r="N6" i="2"/>
  <c r="M6" i="2"/>
  <c r="L6" i="2"/>
  <c r="K6" i="2"/>
  <c r="J6" i="2"/>
  <c r="I6" i="2"/>
  <c r="H6" i="2"/>
  <c r="G6" i="2"/>
  <c r="F6" i="2"/>
  <c r="E6" i="2"/>
  <c r="D6" i="2"/>
  <c r="I306" i="1"/>
  <c r="P305" i="1"/>
  <c r="P304" i="1"/>
  <c r="P303" i="1"/>
  <c r="P302" i="1"/>
  <c r="P301" i="1"/>
  <c r="P300" i="1"/>
  <c r="P298" i="1"/>
  <c r="P295" i="1"/>
  <c r="P294" i="1"/>
  <c r="P293" i="1"/>
  <c r="P292" i="1"/>
  <c r="P291" i="1"/>
  <c r="P285" i="1" s="1"/>
  <c r="P306" i="1" s="1"/>
  <c r="O285" i="1"/>
  <c r="O306" i="1" s="1"/>
  <c r="N285" i="1"/>
  <c r="N306" i="1" s="1"/>
  <c r="M285" i="1"/>
  <c r="M306" i="1" s="1"/>
  <c r="L285" i="1"/>
  <c r="L306" i="1" s="1"/>
  <c r="K285" i="1"/>
  <c r="K306" i="1" s="1"/>
  <c r="J285" i="1"/>
  <c r="J306" i="1" s="1"/>
  <c r="I285" i="1"/>
  <c r="H285" i="1"/>
  <c r="H306" i="1" s="1"/>
  <c r="G285" i="1"/>
  <c r="G306" i="1" s="1"/>
  <c r="F285" i="1"/>
  <c r="F306" i="1" s="1"/>
  <c r="E285" i="1"/>
  <c r="E306" i="1" s="1"/>
  <c r="D285" i="1"/>
  <c r="D306" i="1" s="1"/>
  <c r="C285" i="1"/>
  <c r="C306" i="1" s="1"/>
  <c r="P275" i="1"/>
  <c r="P273" i="1"/>
  <c r="P270" i="1"/>
  <c r="P269" i="1"/>
  <c r="P268" i="1"/>
  <c r="P267" i="1"/>
  <c r="P266" i="1"/>
  <c r="P265" i="1"/>
  <c r="P264" i="1"/>
  <c r="P263" i="1"/>
  <c r="P262" i="1"/>
  <c r="P261" i="1"/>
  <c r="P260" i="1"/>
  <c r="O258" i="1"/>
  <c r="N258" i="1"/>
  <c r="N254" i="1" s="1"/>
  <c r="M258" i="1"/>
  <c r="L258" i="1"/>
  <c r="L254" i="1" s="1"/>
  <c r="K258" i="1"/>
  <c r="J258" i="1"/>
  <c r="J254" i="1" s="1"/>
  <c r="I258" i="1"/>
  <c r="H258" i="1"/>
  <c r="H254" i="1" s="1"/>
  <c r="G258" i="1"/>
  <c r="F258" i="1"/>
  <c r="F254" i="1" s="1"/>
  <c r="E258" i="1"/>
  <c r="D258" i="1"/>
  <c r="D254" i="1" s="1"/>
  <c r="C258" i="1"/>
  <c r="P257" i="1"/>
  <c r="P255" i="1"/>
  <c r="O254" i="1"/>
  <c r="M254" i="1"/>
  <c r="K254" i="1"/>
  <c r="I254" i="1"/>
  <c r="G254" i="1"/>
  <c r="E254" i="1"/>
  <c r="C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8" i="1"/>
  <c r="P227" i="1"/>
  <c r="P226" i="1"/>
  <c r="P225" i="1"/>
  <c r="P224" i="1"/>
  <c r="P223" i="1"/>
  <c r="P222" i="1"/>
  <c r="O221" i="1"/>
  <c r="N221" i="1"/>
  <c r="M221" i="1"/>
  <c r="L221" i="1"/>
  <c r="K221" i="1"/>
  <c r="J221" i="1"/>
  <c r="I221" i="1"/>
  <c r="H221" i="1"/>
  <c r="G221" i="1"/>
  <c r="F221" i="1"/>
  <c r="E221" i="1"/>
  <c r="D221" i="1"/>
  <c r="C221" i="1"/>
  <c r="P220" i="1"/>
  <c r="P219" i="1"/>
  <c r="P218" i="1"/>
  <c r="P217" i="1"/>
  <c r="O216" i="1"/>
  <c r="N216" i="1"/>
  <c r="M216" i="1"/>
  <c r="L216" i="1"/>
  <c r="K216" i="1"/>
  <c r="J216" i="1"/>
  <c r="I216" i="1"/>
  <c r="H216" i="1"/>
  <c r="G216" i="1"/>
  <c r="F216" i="1"/>
  <c r="E216" i="1"/>
  <c r="D216" i="1"/>
  <c r="C216" i="1"/>
  <c r="P215" i="1"/>
  <c r="P214" i="1"/>
  <c r="P213" i="1"/>
  <c r="P212" i="1"/>
  <c r="P211" i="1"/>
  <c r="P210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C209" i="1"/>
  <c r="P208" i="1"/>
  <c r="P207" i="1"/>
  <c r="P206" i="1"/>
  <c r="P204" i="1"/>
  <c r="P203" i="1"/>
  <c r="P202" i="1"/>
  <c r="P201" i="1"/>
  <c r="P200" i="1"/>
  <c r="P199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C198" i="1"/>
  <c r="P197" i="1"/>
  <c r="P196" i="1"/>
  <c r="P195" i="1"/>
  <c r="P194" i="1"/>
  <c r="P193" i="1"/>
  <c r="P192" i="1"/>
  <c r="P191" i="1"/>
  <c r="P190" i="1"/>
  <c r="P189" i="1"/>
  <c r="P188" i="1"/>
  <c r="O187" i="1"/>
  <c r="N187" i="1"/>
  <c r="N186" i="1" s="1"/>
  <c r="M187" i="1"/>
  <c r="L187" i="1"/>
  <c r="L186" i="1" s="1"/>
  <c r="K187" i="1"/>
  <c r="J187" i="1"/>
  <c r="J186" i="1" s="1"/>
  <c r="I187" i="1"/>
  <c r="H187" i="1"/>
  <c r="H186" i="1" s="1"/>
  <c r="G187" i="1"/>
  <c r="F187" i="1"/>
  <c r="F186" i="1" s="1"/>
  <c r="E187" i="1"/>
  <c r="D187" i="1"/>
  <c r="D186" i="1" s="1"/>
  <c r="C187" i="1"/>
  <c r="P185" i="1"/>
  <c r="P184" i="1"/>
  <c r="P183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C182" i="1"/>
  <c r="P181" i="1"/>
  <c r="P180" i="1"/>
  <c r="P179" i="1"/>
  <c r="P178" i="1"/>
  <c r="P177" i="1"/>
  <c r="P176" i="1"/>
  <c r="P174" i="1"/>
  <c r="P173" i="1"/>
  <c r="P172" i="1"/>
  <c r="O170" i="1"/>
  <c r="N170" i="1"/>
  <c r="M170" i="1"/>
  <c r="L170" i="1"/>
  <c r="L161" i="1" s="1"/>
  <c r="K170" i="1"/>
  <c r="J170" i="1"/>
  <c r="I170" i="1"/>
  <c r="H170" i="1"/>
  <c r="G170" i="1"/>
  <c r="F170" i="1"/>
  <c r="E170" i="1"/>
  <c r="D170" i="1"/>
  <c r="C170" i="1"/>
  <c r="P169" i="1"/>
  <c r="P168" i="1"/>
  <c r="P167" i="1"/>
  <c r="N166" i="1"/>
  <c r="M166" i="1"/>
  <c r="L166" i="1"/>
  <c r="K166" i="1"/>
  <c r="J166" i="1"/>
  <c r="I166" i="1"/>
  <c r="H166" i="1"/>
  <c r="G166" i="1"/>
  <c r="F166" i="1"/>
  <c r="E166" i="1"/>
  <c r="D166" i="1"/>
  <c r="P165" i="1"/>
  <c r="P164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C163" i="1"/>
  <c r="P160" i="1"/>
  <c r="P159" i="1"/>
  <c r="P158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C157" i="1"/>
  <c r="P155" i="1"/>
  <c r="P154" i="1"/>
  <c r="O152" i="1"/>
  <c r="O151" i="1" s="1"/>
  <c r="N152" i="1"/>
  <c r="N151" i="1" s="1"/>
  <c r="M152" i="1"/>
  <c r="M151" i="1" s="1"/>
  <c r="L152" i="1"/>
  <c r="L151" i="1" s="1"/>
  <c r="K152" i="1"/>
  <c r="K151" i="1" s="1"/>
  <c r="J152" i="1"/>
  <c r="J151" i="1" s="1"/>
  <c r="I152" i="1"/>
  <c r="I151" i="1" s="1"/>
  <c r="H152" i="1"/>
  <c r="H151" i="1" s="1"/>
  <c r="G152" i="1"/>
  <c r="G151" i="1" s="1"/>
  <c r="F152" i="1"/>
  <c r="F151" i="1" s="1"/>
  <c r="E152" i="1"/>
  <c r="E151" i="1" s="1"/>
  <c r="D152" i="1"/>
  <c r="D151" i="1" s="1"/>
  <c r="C152" i="1"/>
  <c r="C151" i="1" s="1"/>
  <c r="P150" i="1"/>
  <c r="P149" i="1"/>
  <c r="P148" i="1"/>
  <c r="P147" i="1"/>
  <c r="P146" i="1"/>
  <c r="P145" i="1"/>
  <c r="P144" i="1"/>
  <c r="P143" i="1"/>
  <c r="P142" i="1"/>
  <c r="P141" i="1"/>
  <c r="P139" i="1"/>
  <c r="P138" i="1"/>
  <c r="P137" i="1"/>
  <c r="P136" i="1"/>
  <c r="P135" i="1"/>
  <c r="P134" i="1"/>
  <c r="P133" i="1"/>
  <c r="P132" i="1"/>
  <c r="O131" i="1"/>
  <c r="O124" i="1" s="1"/>
  <c r="N131" i="1"/>
  <c r="N124" i="1" s="1"/>
  <c r="M131" i="1"/>
  <c r="L131" i="1"/>
  <c r="L124" i="1" s="1"/>
  <c r="K131" i="1"/>
  <c r="K124" i="1" s="1"/>
  <c r="J131" i="1"/>
  <c r="J124" i="1" s="1"/>
  <c r="I131" i="1"/>
  <c r="I124" i="1" s="1"/>
  <c r="H131" i="1"/>
  <c r="H124" i="1" s="1"/>
  <c r="G131" i="1"/>
  <c r="G124" i="1" s="1"/>
  <c r="F131" i="1"/>
  <c r="F124" i="1" s="1"/>
  <c r="E131" i="1"/>
  <c r="E124" i="1" s="1"/>
  <c r="D131" i="1"/>
  <c r="D124" i="1" s="1"/>
  <c r="C131" i="1"/>
  <c r="C124" i="1" s="1"/>
  <c r="P130" i="1"/>
  <c r="P129" i="1"/>
  <c r="P127" i="1"/>
  <c r="P126" i="1"/>
  <c r="P125" i="1"/>
  <c r="M124" i="1"/>
  <c r="P123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P121" i="1"/>
  <c r="P120" i="1"/>
  <c r="P119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P116" i="1"/>
  <c r="P115" i="1" s="1"/>
  <c r="O115" i="1"/>
  <c r="N115" i="1"/>
  <c r="M115" i="1"/>
  <c r="L115" i="1"/>
  <c r="K115" i="1"/>
  <c r="J115" i="1"/>
  <c r="J111" i="1" s="1"/>
  <c r="I115" i="1"/>
  <c r="H115" i="1"/>
  <c r="G115" i="1"/>
  <c r="F115" i="1"/>
  <c r="F111" i="1" s="1"/>
  <c r="E115" i="1"/>
  <c r="D115" i="1"/>
  <c r="C115" i="1"/>
  <c r="P114" i="1"/>
  <c r="P112" i="1" s="1"/>
  <c r="O112" i="1"/>
  <c r="O111" i="1" s="1"/>
  <c r="N112" i="1"/>
  <c r="M112" i="1"/>
  <c r="L112" i="1"/>
  <c r="L111" i="1" s="1"/>
  <c r="K112" i="1"/>
  <c r="K111" i="1" s="1"/>
  <c r="J112" i="1"/>
  <c r="I112" i="1"/>
  <c r="H112" i="1"/>
  <c r="H111" i="1" s="1"/>
  <c r="G112" i="1"/>
  <c r="G111" i="1" s="1"/>
  <c r="F112" i="1"/>
  <c r="E112" i="1"/>
  <c r="D112" i="1"/>
  <c r="D111" i="1" s="1"/>
  <c r="C112" i="1"/>
  <c r="C111" i="1" s="1"/>
  <c r="P110" i="1"/>
  <c r="P109" i="1"/>
  <c r="O108" i="1"/>
  <c r="N108" i="1"/>
  <c r="M108" i="1"/>
  <c r="L108" i="1"/>
  <c r="K108" i="1"/>
  <c r="J108" i="1"/>
  <c r="I108" i="1"/>
  <c r="H108" i="1"/>
  <c r="D108" i="1"/>
  <c r="C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2" i="1"/>
  <c r="P91" i="1"/>
  <c r="P90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P88" i="1"/>
  <c r="P87" i="1"/>
  <c r="P86" i="1"/>
  <c r="P85" i="1"/>
  <c r="P84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P82" i="1"/>
  <c r="P81" i="1"/>
  <c r="P80" i="1"/>
  <c r="P79" i="1"/>
  <c r="P78" i="1"/>
  <c r="P77" i="1"/>
  <c r="P76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E74" i="1"/>
  <c r="P71" i="1"/>
  <c r="O70" i="1"/>
  <c r="O68" i="1" s="1"/>
  <c r="N70" i="1"/>
  <c r="M70" i="1"/>
  <c r="M68" i="1" s="1"/>
  <c r="L70" i="1"/>
  <c r="L68" i="1" s="1"/>
  <c r="K70" i="1"/>
  <c r="K68" i="1" s="1"/>
  <c r="J70" i="1"/>
  <c r="I70" i="1"/>
  <c r="I68" i="1" s="1"/>
  <c r="H70" i="1"/>
  <c r="H68" i="1" s="1"/>
  <c r="G70" i="1"/>
  <c r="G68" i="1" s="1"/>
  <c r="F70" i="1"/>
  <c r="E70" i="1"/>
  <c r="D70" i="1"/>
  <c r="C70" i="1"/>
  <c r="C68" i="1" s="1"/>
  <c r="P69" i="1"/>
  <c r="N68" i="1"/>
  <c r="J68" i="1"/>
  <c r="F68" i="1"/>
  <c r="E68" i="1"/>
  <c r="P67" i="1"/>
  <c r="P66" i="1"/>
  <c r="O65" i="1"/>
  <c r="P65" i="1" s="1"/>
  <c r="P64" i="1"/>
  <c r="N63" i="1"/>
  <c r="M63" i="1"/>
  <c r="L63" i="1"/>
  <c r="K63" i="1"/>
  <c r="J63" i="1"/>
  <c r="I63" i="1"/>
  <c r="H63" i="1"/>
  <c r="G63" i="1"/>
  <c r="G57" i="1" s="1"/>
  <c r="F63" i="1"/>
  <c r="F57" i="1" s="1"/>
  <c r="E63" i="1"/>
  <c r="D63" i="1"/>
  <c r="C63" i="1"/>
  <c r="P62" i="1"/>
  <c r="O60" i="1"/>
  <c r="N60" i="1"/>
  <c r="M60" i="1"/>
  <c r="L60" i="1"/>
  <c r="K60" i="1"/>
  <c r="J60" i="1"/>
  <c r="I60" i="1"/>
  <c r="H60" i="1"/>
  <c r="E60" i="1"/>
  <c r="D60" i="1"/>
  <c r="D57" i="1" s="1"/>
  <c r="C60" i="1"/>
  <c r="P59" i="1"/>
  <c r="P57" i="1"/>
  <c r="E57" i="1"/>
  <c r="P49" i="1"/>
  <c r="P46" i="1"/>
  <c r="P44" i="1"/>
  <c r="P41" i="1"/>
  <c r="P40" i="1"/>
  <c r="P38" i="1"/>
  <c r="O37" i="1"/>
  <c r="O35" i="1" s="1"/>
  <c r="N37" i="1"/>
  <c r="M37" i="1"/>
  <c r="M35" i="1" s="1"/>
  <c r="L37" i="1"/>
  <c r="L35" i="1" s="1"/>
  <c r="K37" i="1"/>
  <c r="K35" i="1" s="1"/>
  <c r="J37" i="1"/>
  <c r="I37" i="1"/>
  <c r="I35" i="1" s="1"/>
  <c r="H37" i="1"/>
  <c r="H35" i="1" s="1"/>
  <c r="G37" i="1"/>
  <c r="G35" i="1" s="1"/>
  <c r="F37" i="1"/>
  <c r="E37" i="1"/>
  <c r="E35" i="1" s="1"/>
  <c r="D37" i="1"/>
  <c r="D35" i="1" s="1"/>
  <c r="C37" i="1"/>
  <c r="C35" i="1" s="1"/>
  <c r="P36" i="1"/>
  <c r="N35" i="1"/>
  <c r="J35" i="1"/>
  <c r="F35" i="1"/>
  <c r="P34" i="1"/>
  <c r="P33" i="1"/>
  <c r="P32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P30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P28" i="1"/>
  <c r="P27" i="1"/>
  <c r="P26" i="1"/>
  <c r="P25" i="1"/>
  <c r="P22" i="1"/>
  <c r="P21" i="1"/>
  <c r="P20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P18" i="1"/>
  <c r="P17" i="1"/>
  <c r="P13" i="1"/>
  <c r="O13" i="1"/>
  <c r="O12" i="1" s="1"/>
  <c r="N13" i="1"/>
  <c r="N12" i="1" s="1"/>
  <c r="M13" i="1"/>
  <c r="M12" i="1" s="1"/>
  <c r="L13" i="1"/>
  <c r="K13" i="1"/>
  <c r="K12" i="1" s="1"/>
  <c r="J13" i="1"/>
  <c r="J12" i="1" s="1"/>
  <c r="I13" i="1"/>
  <c r="I12" i="1" s="1"/>
  <c r="I8" i="1" s="1"/>
  <c r="C13" i="1"/>
  <c r="P12" i="1"/>
  <c r="L12" i="1"/>
  <c r="H12" i="1"/>
  <c r="P11" i="1"/>
  <c r="P10" i="1"/>
  <c r="O9" i="1"/>
  <c r="N9" i="1"/>
  <c r="N8" i="1" s="1"/>
  <c r="M9" i="1"/>
  <c r="L9" i="1"/>
  <c r="K9" i="1"/>
  <c r="J9" i="1"/>
  <c r="J8" i="1" s="1"/>
  <c r="I9" i="1"/>
  <c r="H9" i="1"/>
  <c r="G9" i="1"/>
  <c r="G8" i="1" s="1"/>
  <c r="F9" i="1"/>
  <c r="F8" i="1" s="1"/>
  <c r="E9" i="1"/>
  <c r="D9" i="1"/>
  <c r="D8" i="1" s="1"/>
  <c r="C9" i="1"/>
  <c r="C8" i="1" s="1"/>
  <c r="M8" i="1"/>
  <c r="E8" i="1"/>
  <c r="C6" i="2" l="1"/>
  <c r="C57" i="1"/>
  <c r="M74" i="1"/>
  <c r="P131" i="1"/>
  <c r="P151" i="1"/>
  <c r="H161" i="1"/>
  <c r="J57" i="1"/>
  <c r="N57" i="1"/>
  <c r="I45" i="1"/>
  <c r="I47" i="1" s="1"/>
  <c r="I50" i="1" s="1"/>
  <c r="P37" i="1"/>
  <c r="I57" i="1"/>
  <c r="M57" i="1"/>
  <c r="D161" i="1"/>
  <c r="K57" i="1"/>
  <c r="C74" i="1"/>
  <c r="G74" i="1"/>
  <c r="P170" i="1"/>
  <c r="C161" i="1"/>
  <c r="O161" i="1"/>
  <c r="O156" i="1" s="1"/>
  <c r="J45" i="1"/>
  <c r="J47" i="1" s="1"/>
  <c r="J50" i="1" s="1"/>
  <c r="H8" i="1"/>
  <c r="H45" i="1" s="1"/>
  <c r="H47" i="1" s="1"/>
  <c r="H50" i="1" s="1"/>
  <c r="E45" i="1"/>
  <c r="E47" i="1" s="1"/>
  <c r="E50" i="1" s="1"/>
  <c r="P29" i="1"/>
  <c r="F74" i="1"/>
  <c r="J74" i="1"/>
  <c r="N74" i="1"/>
  <c r="H74" i="1"/>
  <c r="L74" i="1"/>
  <c r="P89" i="1"/>
  <c r="I74" i="1"/>
  <c r="C156" i="1"/>
  <c r="P187" i="1"/>
  <c r="C186" i="1"/>
  <c r="G186" i="1"/>
  <c r="K186" i="1"/>
  <c r="P216" i="1"/>
  <c r="P258" i="1"/>
  <c r="P254" i="1" s="1"/>
  <c r="M45" i="1"/>
  <c r="M47" i="1" s="1"/>
  <c r="M50" i="1" s="1"/>
  <c r="N45" i="1"/>
  <c r="N47" i="1" s="1"/>
  <c r="N50" i="1" s="1"/>
  <c r="K8" i="1"/>
  <c r="K45" i="1" s="1"/>
  <c r="K47" i="1" s="1"/>
  <c r="K50" i="1" s="1"/>
  <c r="K74" i="1"/>
  <c r="O74" i="1"/>
  <c r="P157" i="1"/>
  <c r="H156" i="1"/>
  <c r="L156" i="1"/>
  <c r="L8" i="1"/>
  <c r="L45" i="1" s="1"/>
  <c r="L47" i="1" s="1"/>
  <c r="L50" i="1" s="1"/>
  <c r="N111" i="1"/>
  <c r="P118" i="1"/>
  <c r="P122" i="1"/>
  <c r="P163" i="1"/>
  <c r="P182" i="1"/>
  <c r="E186" i="1"/>
  <c r="I186" i="1"/>
  <c r="M186" i="1"/>
  <c r="P209" i="1"/>
  <c r="P221" i="1"/>
  <c r="D45" i="1"/>
  <c r="D47" i="1" s="1"/>
  <c r="D50" i="1" s="1"/>
  <c r="H57" i="1"/>
  <c r="L57" i="1"/>
  <c r="P75" i="1"/>
  <c r="P83" i="1"/>
  <c r="D74" i="1"/>
  <c r="E111" i="1"/>
  <c r="I111" i="1"/>
  <c r="M111" i="1"/>
  <c r="E161" i="1"/>
  <c r="E156" i="1" s="1"/>
  <c r="E271" i="1" s="1"/>
  <c r="E277" i="1" s="1"/>
  <c r="I161" i="1"/>
  <c r="I156" i="1" s="1"/>
  <c r="M161" i="1"/>
  <c r="M156" i="1" s="1"/>
  <c r="G161" i="1"/>
  <c r="G156" i="1" s="1"/>
  <c r="K161" i="1"/>
  <c r="K156" i="1" s="1"/>
  <c r="P70" i="1"/>
  <c r="P68" i="1" s="1"/>
  <c r="P124" i="1"/>
  <c r="F161" i="1"/>
  <c r="F156" i="1" s="1"/>
  <c r="F271" i="1" s="1"/>
  <c r="J161" i="1"/>
  <c r="J156" i="1" s="1"/>
  <c r="J271" i="1" s="1"/>
  <c r="J277" i="1" s="1"/>
  <c r="N161" i="1"/>
  <c r="N156" i="1" s="1"/>
  <c r="P198" i="1"/>
  <c r="O186" i="1"/>
  <c r="O8" i="1"/>
  <c r="O45" i="1" s="1"/>
  <c r="O47" i="1" s="1"/>
  <c r="O50" i="1" s="1"/>
  <c r="C45" i="1"/>
  <c r="C47" i="1" s="1"/>
  <c r="C50" i="1" s="1"/>
  <c r="G45" i="1"/>
  <c r="G47" i="1" s="1"/>
  <c r="G50" i="1" s="1"/>
  <c r="P9" i="1"/>
  <c r="P8" i="1" s="1"/>
  <c r="P31" i="1"/>
  <c r="P35" i="1"/>
  <c r="F45" i="1"/>
  <c r="F47" i="1" s="1"/>
  <c r="F50" i="1" s="1"/>
  <c r="O63" i="1"/>
  <c r="D68" i="1"/>
  <c r="P108" i="1"/>
  <c r="D156" i="1"/>
  <c r="P74" i="1" l="1"/>
  <c r="P111" i="1"/>
  <c r="K271" i="1"/>
  <c r="P161" i="1"/>
  <c r="P156" i="1" s="1"/>
  <c r="P271" i="1" s="1"/>
  <c r="G271" i="1"/>
  <c r="G277" i="1" s="1"/>
  <c r="H271" i="1"/>
  <c r="H277" i="1" s="1"/>
  <c r="C271" i="1"/>
  <c r="C277" i="1" s="1"/>
  <c r="M271" i="1"/>
  <c r="M277" i="1" s="1"/>
  <c r="P186" i="1"/>
  <c r="D271" i="1"/>
  <c r="D277" i="1" s="1"/>
  <c r="O271" i="1"/>
  <c r="O277" i="1" s="1"/>
  <c r="N271" i="1"/>
  <c r="N277" i="1" s="1"/>
  <c r="I271" i="1"/>
  <c r="I277" i="1" s="1"/>
  <c r="L271" i="1"/>
  <c r="L277" i="1" s="1"/>
  <c r="F277" i="1"/>
  <c r="K277" i="1"/>
  <c r="P63" i="1"/>
  <c r="P45" i="1"/>
  <c r="P47" i="1" s="1"/>
  <c r="P50" i="1" s="1"/>
  <c r="P277" i="1" l="1"/>
</calcChain>
</file>

<file path=xl/sharedStrings.xml><?xml version="1.0" encoding="utf-8"?>
<sst xmlns="http://schemas.openxmlformats.org/spreadsheetml/2006/main" count="641" uniqueCount="606">
  <si>
    <t>Ogres novada pašvaldības 2022.gada pamatbudžeta ieņēmumi.</t>
  </si>
  <si>
    <t>Kods</t>
  </si>
  <si>
    <t xml:space="preserve">Pozīcijas nosaukums             </t>
  </si>
  <si>
    <t>Ogres novada pašvaldības 2021.g. budžets</t>
  </si>
  <si>
    <t xml:space="preserve">Ogres un Ogresgala 2021.g. budžets </t>
  </si>
  <si>
    <t>Pašvald. aģentūras "Ogres komunikācijas" 2021.g. budžets</t>
  </si>
  <si>
    <t>Pašvald. aģentūras "Kultūras centrs" 2021.g. budžets</t>
  </si>
  <si>
    <t>Pašvald. aģentūras "Rosme" 2021.g. budžets</t>
  </si>
  <si>
    <t>Suntažu pagasta pārvaldes 2021.g. budžets</t>
  </si>
  <si>
    <t>Lauberes pagasta pārvaldes 2021.g. budžets</t>
  </si>
  <si>
    <t>Ķeipenes pagasta pārvaldes 2021.g. budžets</t>
  </si>
  <si>
    <t>Madlienas pagasta pārvaldes 2021.g. budžets</t>
  </si>
  <si>
    <t>Krapes pagasta pārvaldes 2021.g. budžets</t>
  </si>
  <si>
    <t>Mazozolu pagasta pārvaldes 2021.g. budžets</t>
  </si>
  <si>
    <t>Meņģeles pagasta pārvaldes 2021.g. budžets</t>
  </si>
  <si>
    <t>Ogres novada pašvaldības 2022.g. budžets</t>
  </si>
  <si>
    <t>Nodokļu ieņēmumi</t>
  </si>
  <si>
    <t>1.1.1.0.</t>
  </si>
  <si>
    <t>Ieņēmumi no iedzīvotāju ienākuma nodokļa</t>
  </si>
  <si>
    <t>1.1.1.1.</t>
  </si>
  <si>
    <t>Saņemts no VK sadales konta  iepriekšējā gada nesadalītais iedzīvotāju ienākuma nodokļa atlikums</t>
  </si>
  <si>
    <t>1.1.1.2.</t>
  </si>
  <si>
    <t>Saņemts no VK sadales konta  pārskata gadā ieskaitītais iedzīvotāju ienākuma nodoklis</t>
  </si>
  <si>
    <t>4.0.0.0.</t>
  </si>
  <si>
    <t>Īpašuma nodokļi</t>
  </si>
  <si>
    <t>4.1.0.0.</t>
  </si>
  <si>
    <t>Nekustamā īpašuma nodoklis</t>
  </si>
  <si>
    <t>4.1.1.0.</t>
  </si>
  <si>
    <t>Nekustamā īpašuma nodoklis par zemi</t>
  </si>
  <si>
    <t>4.1.2.0.</t>
  </si>
  <si>
    <t xml:space="preserve">Nekustamā īpašuma nodoklis par ēkām </t>
  </si>
  <si>
    <t>4.1.3.0.</t>
  </si>
  <si>
    <t>Nekustamā īpašuma nodoklis par mājokļiem</t>
  </si>
  <si>
    <t xml:space="preserve"> </t>
  </si>
  <si>
    <t>5.4.1.0.</t>
  </si>
  <si>
    <t>Azartspēļu nodoklis</t>
  </si>
  <si>
    <t>5.5.3.0.</t>
  </si>
  <si>
    <t>Dabas resursu nodoklis</t>
  </si>
  <si>
    <t>Nenodokļu ieņēmumi</t>
  </si>
  <si>
    <t>8.3.0.0.</t>
  </si>
  <si>
    <t>Īeņēmumi no dividendēm</t>
  </si>
  <si>
    <t>8.6.0.0.</t>
  </si>
  <si>
    <t>Procentu ieņēmumi par depozītiem, kontu atlikumiem un vērtpapīriem</t>
  </si>
  <si>
    <t>8.9.0.0.</t>
  </si>
  <si>
    <t>Pārējie finanšu ieņēmumi</t>
  </si>
  <si>
    <t>9.4.0.0.</t>
  </si>
  <si>
    <t>Valsts nodevas, kuras ieskaita pašvaldību budžetā</t>
  </si>
  <si>
    <t>9.5.0.0.</t>
  </si>
  <si>
    <t>Pašvaldību nodevas</t>
  </si>
  <si>
    <t>10.1.0.0.</t>
  </si>
  <si>
    <t>Naudas sodi</t>
  </si>
  <si>
    <t>12.0.0.0.</t>
  </si>
  <si>
    <t>Pārējie nenodokļu ieņēmumi</t>
  </si>
  <si>
    <t>13.0.0.0.</t>
  </si>
  <si>
    <t>Ieņēmumi no pašvaldības īpašuma iznomāšanas, pārdošanas un nodokļu pamatp.kapitaliz.</t>
  </si>
  <si>
    <t>17.2.0.0.</t>
  </si>
  <si>
    <t>Pašvaldību saņemtie transferti no valsts budžeta daļēji finansētām atvasinātām publiskām personām un no budžeta nefinansētām iestādēm</t>
  </si>
  <si>
    <t>18.0.0.0.</t>
  </si>
  <si>
    <t>Valsts budžeta transferti</t>
  </si>
  <si>
    <t>18.6.0.0.</t>
  </si>
  <si>
    <t>Pašvaldību saņemtie transferti no valsts budžeta</t>
  </si>
  <si>
    <t>19.0.0.0.</t>
  </si>
  <si>
    <t>Pašvaldību budžetu transferti</t>
  </si>
  <si>
    <t>19.1.0.0.</t>
  </si>
  <si>
    <t>Pašvaldības budžeta iekšējie transferti starp vienas pašvaldības budžeta veidiem</t>
  </si>
  <si>
    <t>19.2.0.0.</t>
  </si>
  <si>
    <t>Pašvaldību saņemtie transferti no citām pašvaldībām</t>
  </si>
  <si>
    <t>19.3.0.0.</t>
  </si>
  <si>
    <t xml:space="preserve">Pašvaldības un tās iestāžu savstarpējie transferti </t>
  </si>
  <si>
    <t>21.0.0.0.</t>
  </si>
  <si>
    <t>Budžeta iestāžu ieņēmumi</t>
  </si>
  <si>
    <t>21.1.0.0.</t>
  </si>
  <si>
    <t xml:space="preserve">Budžeta iestādes ieņēmumi no ārvalstu finanšu palīdzības </t>
  </si>
  <si>
    <t>21.3.0.0.</t>
  </si>
  <si>
    <t>Ieņēmumi no budžeta iestāžu sniegtajiem maksas pakalpojumiem un citi pašu ieņēmumi</t>
  </si>
  <si>
    <t>21.3.4.0.</t>
  </si>
  <si>
    <t>Procentu ieņēmumi par maksas pakalpojumiem un pašu ieguldījumiem depozītā</t>
  </si>
  <si>
    <t>21.3.5.0.</t>
  </si>
  <si>
    <t>Maksa par izglītības pakalpojumiem</t>
  </si>
  <si>
    <t>21.3.6.0.</t>
  </si>
  <si>
    <t>Ieņēmumi no lauksaimnieciskās darbības</t>
  </si>
  <si>
    <t>21.3.7.0.</t>
  </si>
  <si>
    <t>Ieņēmumi par  dokumentu izsniegšanu un kancelejas pakalpojumiem</t>
  </si>
  <si>
    <t>21.3.8.0.</t>
  </si>
  <si>
    <t>Ieņēmumi par nomu un īri</t>
  </si>
  <si>
    <t>21.3.9.0.</t>
  </si>
  <si>
    <t>Ieņēmumi par pārējiem budžeta iestāžu maksas pakalpojumiem</t>
  </si>
  <si>
    <t>21.4.9.0</t>
  </si>
  <si>
    <t>Pārējie iepriekš neklasificētie pašu ieņēmumi</t>
  </si>
  <si>
    <t>KOPĀ IEŅĒMUMI</t>
  </si>
  <si>
    <t>F40 32 00 10</t>
  </si>
  <si>
    <t>Valsts kases kredīts</t>
  </si>
  <si>
    <t>Kopā ar kredītresursiem:</t>
  </si>
  <si>
    <t>F20010000 AS</t>
  </si>
  <si>
    <t>Budžeta  atl.uz  01. 01. 2022.g.        F22010010</t>
  </si>
  <si>
    <t>F56010000</t>
  </si>
  <si>
    <t>Kapitālieguldījumu fondu akcijas</t>
  </si>
  <si>
    <t>Kopā ar budžeta atlikumu</t>
  </si>
  <si>
    <t>S.Velberga</t>
  </si>
  <si>
    <t>Ogres novada pašvaldības 2022. gada pamatbudžeta  izdevumi atbilstoši funkcionālajām kategorijām.</t>
  </si>
  <si>
    <t>Ogres novada pašvaldības 2021.g.budžets</t>
  </si>
  <si>
    <t>Meņģeles pagasta pārvaldes 20201.g. budžets</t>
  </si>
  <si>
    <t>Taurupes pagasta pārvaldes 2021.g.9.mēn. izpilde</t>
  </si>
  <si>
    <t>01.000</t>
  </si>
  <si>
    <t>Vispārējie valdības dienesti</t>
  </si>
  <si>
    <t>01.100</t>
  </si>
  <si>
    <t xml:space="preserve">Izpildvaras un likumdošanas varas  institūcijas </t>
  </si>
  <si>
    <t>01.6001</t>
  </si>
  <si>
    <t>Pārējie iepriekš neklasificētie vispārējie valdības dienesti (Vēlēšanas)</t>
  </si>
  <si>
    <t>01.720</t>
  </si>
  <si>
    <t>Pašvaldību budžetu parāda darījumi</t>
  </si>
  <si>
    <t>01.721</t>
  </si>
  <si>
    <t xml:space="preserve">       Pašvaldību budžetu valsts iekšējā parāda darījumi</t>
  </si>
  <si>
    <t>01.820</t>
  </si>
  <si>
    <t>Vispārēja rakstura transferti no pašvaldību budžeta valsts budžetam</t>
  </si>
  <si>
    <t>01.830</t>
  </si>
  <si>
    <t>Vispārēja rakstura transferti no pašvaldību budžeta pašvaldību budžetam</t>
  </si>
  <si>
    <t>01.83011</t>
  </si>
  <si>
    <t xml:space="preserve">       Norēķini ar citu pašvaldību izglītības iestādēm</t>
  </si>
  <si>
    <t>01.83012</t>
  </si>
  <si>
    <t xml:space="preserve">       Norēķini ar citu pašvaldību sociālo pakalpojumu iestādēm</t>
  </si>
  <si>
    <t>01.83013</t>
  </si>
  <si>
    <t>Finansējums Ogres un Ikšķiles PA "Tūrisma, sporta un atpūtas kompleksa "Zilie kalni"attīstības aģentūra"</t>
  </si>
  <si>
    <t>01.890</t>
  </si>
  <si>
    <t xml:space="preserve">Izdevumi neparedzētiem gadījumiem </t>
  </si>
  <si>
    <t>03.000</t>
  </si>
  <si>
    <t>Sabiedriskā kārtība un drošība</t>
  </si>
  <si>
    <t>03.110</t>
  </si>
  <si>
    <t>Pašvaldības policija</t>
  </si>
  <si>
    <t>03.200</t>
  </si>
  <si>
    <t>Ugunsdrošības, glābšanas un civilās drošības dienesti</t>
  </si>
  <si>
    <t>03.2001</t>
  </si>
  <si>
    <t>Civilās aizsardzības pasākumi (COVID-19 izdevumi)</t>
  </si>
  <si>
    <t>03.600</t>
  </si>
  <si>
    <t>Pārējie sabiedriskās kārtības un drošības pakalpojumi (Video novērošanai Ogrē)</t>
  </si>
  <si>
    <t>03.6002</t>
  </si>
  <si>
    <t>Atskurbtuves pakalpojumiem</t>
  </si>
  <si>
    <t>04.000</t>
  </si>
  <si>
    <t>Ekonomiskā darbība</t>
  </si>
  <si>
    <t>04.111</t>
  </si>
  <si>
    <t>Vispārējas ekonomiskas darbības vadība</t>
  </si>
  <si>
    <t>04.11101</t>
  </si>
  <si>
    <t>Uzņēmējdarbības  attīstības veicināšanai</t>
  </si>
  <si>
    <t>04.11102</t>
  </si>
  <si>
    <t>Projektu pieteikumu izstrāde, tehniskās dokumentācijas sagatavošana</t>
  </si>
  <si>
    <t>04.11103</t>
  </si>
  <si>
    <t>Informatīvi pasākumi uzņēmējiem</t>
  </si>
  <si>
    <t>04.11114</t>
  </si>
  <si>
    <t>SAM 5,6,2, Degradētās teritorijas Pārogres industriālajā parkā revitalizācija</t>
  </si>
  <si>
    <t>04.11116</t>
  </si>
  <si>
    <t>Ogres novadnieka karte</t>
  </si>
  <si>
    <t>04.11117</t>
  </si>
  <si>
    <t>LAD projekts Ēkas "Krievskola" kā vietējās tirdzniecības vietas atjaunošana</t>
  </si>
  <si>
    <t>04.11118</t>
  </si>
  <si>
    <t>LAD projekts Suntažu tirgus laukuma izveide</t>
  </si>
  <si>
    <t>04.210</t>
  </si>
  <si>
    <t xml:space="preserve">Lauksaimniecība </t>
  </si>
  <si>
    <t>04.2101</t>
  </si>
  <si>
    <t xml:space="preserve">   Vispārējie lauksaimniecības izdevumi</t>
  </si>
  <si>
    <t>04.2102</t>
  </si>
  <si>
    <t xml:space="preserve">Centrālās Baltijas jūras reģiona programmas projekts "Nordic urban planning:  holistic approach for extreme weather" (NOAH) </t>
  </si>
  <si>
    <t>04.2103</t>
  </si>
  <si>
    <t xml:space="preserve">   Novērst plūdu un krasta erozijas risku apdraudējumu Ogres pilsētas teritorijā, veicot vecā aizsargdambja pārbūvi un jauna aizsargmola (straumvirzes) būvniecību pie Ogres upes ietekas Daugavā</t>
  </si>
  <si>
    <t>04.220</t>
  </si>
  <si>
    <t>Mežsaimniecība un medniecība</t>
  </si>
  <si>
    <t>04.4301</t>
  </si>
  <si>
    <t>Būvvalde</t>
  </si>
  <si>
    <t>04.510</t>
  </si>
  <si>
    <t>Autotransports</t>
  </si>
  <si>
    <t>04.510010</t>
  </si>
  <si>
    <t xml:space="preserve">       Ceļu būvniecībai un remontiem</t>
  </si>
  <si>
    <t>04.51002</t>
  </si>
  <si>
    <t>Gājēju ceļa no Pārogres stacijas līdz Pārogres gatvei rekonstrukcija</t>
  </si>
  <si>
    <t>04.51003</t>
  </si>
  <si>
    <t>Zilokalnu un Vidus prospekta krustojuma satiksmes organizācija</t>
  </si>
  <si>
    <t>04.51004</t>
  </si>
  <si>
    <t>Pārējais autotransports</t>
  </si>
  <si>
    <t>04.51005</t>
  </si>
  <si>
    <t>Blaumaņa ielas Ogrē pārbūve</t>
  </si>
  <si>
    <t>04.51007</t>
  </si>
  <si>
    <t xml:space="preserve">     Grants ceļu bez cietā seguma posmu pārbūve Ogres novadā</t>
  </si>
  <si>
    <t>04.51015</t>
  </si>
  <si>
    <t>Parka ielas pārbūve</t>
  </si>
  <si>
    <t>04.51016</t>
  </si>
  <si>
    <t>Projekts "Uzņēmējdarbības attīstība Ogres stacijas rajonā, pārbūvējot uzņēmējiem svarīgu ielas posmu un laukumu Ogrē'' un Stacijas laukuma stāvlaukuma pārbūve.</t>
  </si>
  <si>
    <t>04.51017</t>
  </si>
  <si>
    <t>Birzgales ielas, Ogrē pārbūve</t>
  </si>
  <si>
    <t>04.51018</t>
  </si>
  <si>
    <t>Iekārtā (gājēju) tilta pār Ogres upi teritorijā starp J.Čakstes pr. Un Ogres ielu Ogrē, būvniecība</t>
  </si>
  <si>
    <t>04.51019</t>
  </si>
  <si>
    <t>Gājēju ceļa izbūve Jaunogres prospekta posmā no Baldones ielas līdz Raiņa prospektam, Ogrē</t>
  </si>
  <si>
    <t>04.51020</t>
  </si>
  <si>
    <t>Rožu ielas Ogrē pārbūve</t>
  </si>
  <si>
    <t>04.51021</t>
  </si>
  <si>
    <t>Gājēju tuneļa apgaismojuma ierīkošana Upes pr. 19 un Skolas iela 18, Ogrē</t>
  </si>
  <si>
    <t>04.51022</t>
  </si>
  <si>
    <t>Egļu ielas Ogrē pārbūve</t>
  </si>
  <si>
    <t>04.51023</t>
  </si>
  <si>
    <t>Kadiķu ielas Ogrē pārbūve</t>
  </si>
  <si>
    <t>04.51024</t>
  </si>
  <si>
    <t>“Gājēju un veloceliņa izbūve gar autoceļa V996 "Ogre – Viskāļi - Koknese" brauktuves malu posmā no Ogres līdz Ogresgalam</t>
  </si>
  <si>
    <t>04.51025</t>
  </si>
  <si>
    <t>Lēdmanes ielas Ogrē pārbūve</t>
  </si>
  <si>
    <t>04.51026</t>
  </si>
  <si>
    <t>Gājēju ietves izbūve Madlienā</t>
  </si>
  <si>
    <t>04.600</t>
  </si>
  <si>
    <t>Sakari</t>
  </si>
  <si>
    <t>04.6001</t>
  </si>
  <si>
    <t>Publisko interneta pieejas punktu attīstība</t>
  </si>
  <si>
    <t>04.7301</t>
  </si>
  <si>
    <t>Tūrisma informācijas centrs</t>
  </si>
  <si>
    <t>05.000</t>
  </si>
  <si>
    <t>Vides aizsardzība</t>
  </si>
  <si>
    <t>05.100</t>
  </si>
  <si>
    <t>Atkritumu apsaimniekošana</t>
  </si>
  <si>
    <t>05.1001</t>
  </si>
  <si>
    <t>Ielu tīrīšanai, atkritumu savākšanai,teritoriju labiekārtošanai</t>
  </si>
  <si>
    <t>05.1007</t>
  </si>
  <si>
    <t xml:space="preserve">      Koncesija atkritumu apsaimniekošana</t>
  </si>
  <si>
    <t>05.200</t>
  </si>
  <si>
    <t>Notekūdeņu apsaimniekošana</t>
  </si>
  <si>
    <t>05.2001</t>
  </si>
  <si>
    <t xml:space="preserve">       Lietus ūdens kanalizācija </t>
  </si>
  <si>
    <t>05.2002</t>
  </si>
  <si>
    <t xml:space="preserve">       Notekūdeņu (savākšana un attīrīšana)</t>
  </si>
  <si>
    <t>05.300</t>
  </si>
  <si>
    <t>Vides piesārņojuma novēršana un samazināšana</t>
  </si>
  <si>
    <t>05.30001</t>
  </si>
  <si>
    <t>Energoefektivitātes pasākumi</t>
  </si>
  <si>
    <t>05.30002</t>
  </si>
  <si>
    <t>Siltumnīcefekta gāzu emisiju samazināšana izbūvējot Ogres Centrālo bibliotēkas ēku</t>
  </si>
  <si>
    <t>05.400</t>
  </si>
  <si>
    <t>Bioloģiskās daudzveidības un ainavas aizsardzība</t>
  </si>
  <si>
    <t>05.4001</t>
  </si>
  <si>
    <t xml:space="preserve">   Bioloģiskās daudzveidības un ainavas aizsardzība</t>
  </si>
  <si>
    <t>06.000</t>
  </si>
  <si>
    <t>Pašvaldības teritoriju un mājokļu apsaimniekošana</t>
  </si>
  <si>
    <t>06.100</t>
  </si>
  <si>
    <t xml:space="preserve">Mājokļu attīstība </t>
  </si>
  <si>
    <t>06.1001</t>
  </si>
  <si>
    <t>Mājokļu attīstība pašvaldībā</t>
  </si>
  <si>
    <t>06.2001</t>
  </si>
  <si>
    <t>Teritoriju attīstība ( projektēšanai )</t>
  </si>
  <si>
    <t>06.300</t>
  </si>
  <si>
    <t>Ūdensapgāde</t>
  </si>
  <si>
    <t>06.3001</t>
  </si>
  <si>
    <t>Vispārējie ūdens apgādes izdevumi</t>
  </si>
  <si>
    <t>06.400</t>
  </si>
  <si>
    <t>Ielu apgaismošana</t>
  </si>
  <si>
    <t>06.600</t>
  </si>
  <si>
    <t>Pārējā citur nekvalificētā pašvaldību teritoriju un mājokļu apsaimniekošanas darbība</t>
  </si>
  <si>
    <t>06.60001</t>
  </si>
  <si>
    <t xml:space="preserve">       mājokļu apsaimniekošana</t>
  </si>
  <si>
    <t>06.60002</t>
  </si>
  <si>
    <t xml:space="preserve">       siltumapgāde</t>
  </si>
  <si>
    <t>06.60003</t>
  </si>
  <si>
    <t xml:space="preserve">       kapu saimniecība</t>
  </si>
  <si>
    <t>06.60004</t>
  </si>
  <si>
    <t>Dabas un bioloģiskās daudzveidības saglabāšanas un aizsardzības pasākumi īpaši aizsargājamajā dabas teritorijā "Ogres ieleja"</t>
  </si>
  <si>
    <t>06.60006</t>
  </si>
  <si>
    <t xml:space="preserve">       Projektu konkurss "Veidojam vidi ap mums Ogres novadā"</t>
  </si>
  <si>
    <t>06.60007</t>
  </si>
  <si>
    <t xml:space="preserve">      Īpašumu uzmērīšanai un reģistrēšanai Zemesgrāmatā</t>
  </si>
  <si>
    <t>06.60008</t>
  </si>
  <si>
    <t xml:space="preserve">      Pārējie izdevumi</t>
  </si>
  <si>
    <t>06.60009</t>
  </si>
  <si>
    <t xml:space="preserve">      Nevalstisko organizāciju projektu atbalstam</t>
  </si>
  <si>
    <t>06.60010</t>
  </si>
  <si>
    <t xml:space="preserve">      Saimniecības nodaļa</t>
  </si>
  <si>
    <t>06.60011</t>
  </si>
  <si>
    <t xml:space="preserve">      Vides pieejamības nodrošināšana Ogres pilsētas pazemes pārejā zem sliežu ceļa</t>
  </si>
  <si>
    <t>06.60012</t>
  </si>
  <si>
    <t xml:space="preserve">      Pašvaldības teritoriju labiekārtošana</t>
  </si>
  <si>
    <t>06.60015</t>
  </si>
  <si>
    <t>Viedo tehnoloģiju ieviešana Ogres pilsētas apgaismojuma sistēmā</t>
  </si>
  <si>
    <t>06.60022</t>
  </si>
  <si>
    <t>SIA Ogres namsaimnieks finansējums domes deliģēto funkciju izpildei</t>
  </si>
  <si>
    <t>06.60024</t>
  </si>
  <si>
    <t>Vides aizsardzības proj. "Lobes ezera apsaimniekošanas plāna izstrāde"</t>
  </si>
  <si>
    <t>06.60025</t>
  </si>
  <si>
    <t>Dabas parka “Ogres Zilie kalni” – dabas pētniecības un rotaļu centrs</t>
  </si>
  <si>
    <t>06.60026</t>
  </si>
  <si>
    <t>Ogres bijušās sanatorijas ieejas vestibils</t>
  </si>
  <si>
    <t>06.60027</t>
  </si>
  <si>
    <t>Sūkņu stacijas projektēšana</t>
  </si>
  <si>
    <t>06.60028</t>
  </si>
  <si>
    <t>Jauniešu mājas būvprojekta izstrāde</t>
  </si>
  <si>
    <t>06.60029</t>
  </si>
  <si>
    <t>Tirgus laukuma Suntažos uzturēšanai</t>
  </si>
  <si>
    <t>07.000</t>
  </si>
  <si>
    <t>Veselība</t>
  </si>
  <si>
    <t>07.210</t>
  </si>
  <si>
    <t>Ambulatorās ārstniecības iestādes</t>
  </si>
  <si>
    <t>07.2101</t>
  </si>
  <si>
    <t xml:space="preserve">       Ģimenes ārstu prakse </t>
  </si>
  <si>
    <t>07.4501</t>
  </si>
  <si>
    <t xml:space="preserve">      SAM 9.2.4.2. Pasākumi vietējās sabiedrības slimību profilaksei un veselības veicināšanai</t>
  </si>
  <si>
    <t>07.4502</t>
  </si>
  <si>
    <t xml:space="preserve">     Veselības veicināšanas pasākumiem</t>
  </si>
  <si>
    <t>08.000</t>
  </si>
  <si>
    <t>Atpūta, kultūra un reliģija</t>
  </si>
  <si>
    <t>08.100</t>
  </si>
  <si>
    <t>Atpūtas un sporta  pasākumi</t>
  </si>
  <si>
    <t>08.1001</t>
  </si>
  <si>
    <t xml:space="preserve">       Sporta pasākumu rīkošanai</t>
  </si>
  <si>
    <t>08.1002</t>
  </si>
  <si>
    <t xml:space="preserve">       Komandas vai individuālu sacensību dalībnieku atbalstam</t>
  </si>
  <si>
    <t>08.1004</t>
  </si>
  <si>
    <t xml:space="preserve">       Struktūrvienība peldbaseins  "Neptūns"</t>
  </si>
  <si>
    <t>08.200</t>
  </si>
  <si>
    <t>Kultūra</t>
  </si>
  <si>
    <t>08.2101</t>
  </si>
  <si>
    <t xml:space="preserve">    Bibliotēkas </t>
  </si>
  <si>
    <t>08.220</t>
  </si>
  <si>
    <t xml:space="preserve">    Muzeji un izstādes</t>
  </si>
  <si>
    <t>08.2202</t>
  </si>
  <si>
    <t xml:space="preserve">          Vēstures un mākslas muzejs</t>
  </si>
  <si>
    <t>08.2204</t>
  </si>
  <si>
    <t xml:space="preserve">    Sudrabu Edžus memoriālā istabs</t>
  </si>
  <si>
    <t>08.230</t>
  </si>
  <si>
    <t xml:space="preserve">    Kultūras centri, nami</t>
  </si>
  <si>
    <t>08.2301</t>
  </si>
  <si>
    <t xml:space="preserve">    Kultūras centri - tautas nami</t>
  </si>
  <si>
    <t>08.2303</t>
  </si>
  <si>
    <t xml:space="preserve">    Komunikāciju centrs Ķeipenē</t>
  </si>
  <si>
    <t>08.2304</t>
  </si>
  <si>
    <t xml:space="preserve">    Finansējums PA "Ogres kultūras centrs"</t>
  </si>
  <si>
    <t>08.290</t>
  </si>
  <si>
    <t>Pārējā citur neklasificētā kultūra</t>
  </si>
  <si>
    <t>08.29001</t>
  </si>
  <si>
    <t xml:space="preserve">    Kultūras aktivitātes / pasākumi</t>
  </si>
  <si>
    <t>08.29002</t>
  </si>
  <si>
    <t xml:space="preserve">    Pilsētas dekorēšana svētkiem</t>
  </si>
  <si>
    <t>08.29003</t>
  </si>
  <si>
    <t xml:space="preserve">    Pensionēto izglītības darbinieku pasāk.</t>
  </si>
  <si>
    <t>08.29004</t>
  </si>
  <si>
    <t xml:space="preserve">    Dalībai dziesmu un deju svētkos</t>
  </si>
  <si>
    <t>08.29007</t>
  </si>
  <si>
    <t xml:space="preserve">    Papildus aktivitātes  Ogres novada pašvaldības iestādēs (vasaras nometnes)</t>
  </si>
  <si>
    <t>08.29008</t>
  </si>
  <si>
    <t>Kultūras mantojuma saglabāšana un attīstība Daugavas ceļā</t>
  </si>
  <si>
    <t>08.29011</t>
  </si>
  <si>
    <t xml:space="preserve">       Projektu konkurss RADI Ogres novadam (Kultūras, sporta un izglītības pasākumi, mācības, kursi)</t>
  </si>
  <si>
    <t>08.29012</t>
  </si>
  <si>
    <t>Zaļā tūrisma ceļu attīstība Latvijas un Krievijas pierobežas reģionā ” Greenways (Zaļais ceļš Rīga – Pleskava)LV-RU-006</t>
  </si>
  <si>
    <t>08.29022</t>
  </si>
  <si>
    <t>LAD projekts "Ogresgala Tautas nama laukuma labiekārtošana" Nr.19-04-AL02-A019.2202-000006.</t>
  </si>
  <si>
    <t>08.29023</t>
  </si>
  <si>
    <t>Brīvdabas skatuves būvniecība  un laukuma labiekārtošana Meņģelē</t>
  </si>
  <si>
    <t>08.29024</t>
  </si>
  <si>
    <t xml:space="preserve">LAD projekts  "Rotaļu laukuma izveide Ogres novada Ķeipenes pagastā" </t>
  </si>
  <si>
    <t>08.300</t>
  </si>
  <si>
    <t>Apraides un izdevniecības pakalpojumi</t>
  </si>
  <si>
    <t>08.3101</t>
  </si>
  <si>
    <t>Televīzija</t>
  </si>
  <si>
    <t>08.3301</t>
  </si>
  <si>
    <t>Izdevniecība ( Novada informatīvie izdevumi )</t>
  </si>
  <si>
    <t>08.400</t>
  </si>
  <si>
    <t>Reliģisko organizāciju un citu biedrību un nodibinājumu pakalpojumi (Sakrālā mantojuma saglabāšana)</t>
  </si>
  <si>
    <t>09.000</t>
  </si>
  <si>
    <t>Izglītība</t>
  </si>
  <si>
    <t>09.100</t>
  </si>
  <si>
    <t xml:space="preserve">Pirmsskolas izglītība </t>
  </si>
  <si>
    <t>09.10002</t>
  </si>
  <si>
    <t>PII  "Cīrulītis"</t>
  </si>
  <si>
    <t>09.10003</t>
  </si>
  <si>
    <t>PII  "Dzīpariņš"</t>
  </si>
  <si>
    <t>09.10004</t>
  </si>
  <si>
    <t>PII  "Zelta sietiņš"</t>
  </si>
  <si>
    <t>09.10005</t>
  </si>
  <si>
    <t>PII  "Saulīte"</t>
  </si>
  <si>
    <t>09.10006</t>
  </si>
  <si>
    <t>PII " Ābelīte"</t>
  </si>
  <si>
    <t>09.10007</t>
  </si>
  <si>
    <t>PII " Strautiņš"</t>
  </si>
  <si>
    <t>09.10008</t>
  </si>
  <si>
    <t>PII "Riekstiņš"</t>
  </si>
  <si>
    <t>09.10009</t>
  </si>
  <si>
    <t>PII "Taurenītis"</t>
  </si>
  <si>
    <t>09.10010</t>
  </si>
  <si>
    <t>Finansējums bērniem, kuri apmeklē privātās pirmsskolas izglītības iestādes</t>
  </si>
  <si>
    <t>09.211</t>
  </si>
  <si>
    <t>Sākumskolas (ISCED-97 1. līmenis)</t>
  </si>
  <si>
    <t>09.219</t>
  </si>
  <si>
    <t>Vispārējās izglītības mācību iestāžu izdevumi (ISCED-97 1.- 3. līmenis)</t>
  </si>
  <si>
    <t>09.21901</t>
  </si>
  <si>
    <t>Ogres 1. vidusskola</t>
  </si>
  <si>
    <t>09.21902</t>
  </si>
  <si>
    <t>Ogres ģimnāzija</t>
  </si>
  <si>
    <t>09.21903</t>
  </si>
  <si>
    <t>Jaunogres vidusskola</t>
  </si>
  <si>
    <t>09.21904</t>
  </si>
  <si>
    <t>Ogresgala pamatskola</t>
  </si>
  <si>
    <t>09.21905</t>
  </si>
  <si>
    <t xml:space="preserve">Ķeipenes pamatskola </t>
  </si>
  <si>
    <t>09.21906</t>
  </si>
  <si>
    <t>Madlienas vidusskola</t>
  </si>
  <si>
    <t>09.21907</t>
  </si>
  <si>
    <t>Taurupes pamatskola</t>
  </si>
  <si>
    <t>09.21908</t>
  </si>
  <si>
    <t>Suntažu vidusskola</t>
  </si>
  <si>
    <t>09.21910</t>
  </si>
  <si>
    <t>Suntažu pamatskola rehabilitācijas centrs</t>
  </si>
  <si>
    <t>09.21912</t>
  </si>
  <si>
    <t>Finansējums bērniem, kuri apmeklē privātās izglītības iestādes</t>
  </si>
  <si>
    <t>09.510</t>
  </si>
  <si>
    <t>Interešu un profesionālās ievirzes izglītība</t>
  </si>
  <si>
    <t>09.5101</t>
  </si>
  <si>
    <t>Sporta centrs</t>
  </si>
  <si>
    <t>09.5102</t>
  </si>
  <si>
    <t>Basketbola skola</t>
  </si>
  <si>
    <t>09.5103</t>
  </si>
  <si>
    <t>Mūzikas skola</t>
  </si>
  <si>
    <t>09.5104</t>
  </si>
  <si>
    <t>Mākslas skola</t>
  </si>
  <si>
    <t>09.5106</t>
  </si>
  <si>
    <t>Madlienas mūzikas un mākslas skola</t>
  </si>
  <si>
    <t>09.5107</t>
  </si>
  <si>
    <t>Ogres Mūzikas un mākslas skola</t>
  </si>
  <si>
    <t>09.600</t>
  </si>
  <si>
    <t>Izglītības papildu pakalpojumi</t>
  </si>
  <si>
    <t>09.60010</t>
  </si>
  <si>
    <t>Ēdināšanas izmaksu kompensācijas</t>
  </si>
  <si>
    <t>09.600139</t>
  </si>
  <si>
    <t>Ēdināšana Ogres skolās</t>
  </si>
  <si>
    <t>09.60020</t>
  </si>
  <si>
    <t>Skolnieku pārvadājumi</t>
  </si>
  <si>
    <t>09.810</t>
  </si>
  <si>
    <t>Pārējā izglītības vadība (Izglītības pārvalde)</t>
  </si>
  <si>
    <t>09.820</t>
  </si>
  <si>
    <t>Pārējā citur neklasificētā izglītība (izglītības projektu realizācija)</t>
  </si>
  <si>
    <t>09.82001</t>
  </si>
  <si>
    <t>Karjeras atbalsts vispārējās un profesionālās izglītības iestādēs</t>
  </si>
  <si>
    <t>09.82002</t>
  </si>
  <si>
    <t>Atbalsts priekšlaicīgas mācību pārtraukšanas samazināšanai (Pumpurs)</t>
  </si>
  <si>
    <t>09.82003</t>
  </si>
  <si>
    <t>Latvijas Skolas Soma</t>
  </si>
  <si>
    <t>09.82004</t>
  </si>
  <si>
    <t xml:space="preserve">Erasmus + programmas projekts Nr.2018-1-FR01-KA229-047933 3 (ģimnāzija) </t>
  </si>
  <si>
    <t>09.82005</t>
  </si>
  <si>
    <t xml:space="preserve">Erasmus + programmas projekts Nr.2018-1-PT01-KA229-047540 6 (ģimnāzija) </t>
  </si>
  <si>
    <t>09.82006</t>
  </si>
  <si>
    <t>Erasmus + programmas projekts Nr.2018-1-TR01-KA229-059950 3. Angļu valodas apguve (ģimnāzija)</t>
  </si>
  <si>
    <t>09.82007</t>
  </si>
  <si>
    <t xml:space="preserve">     Projekts Skolēnu autobusi (Šveice)</t>
  </si>
  <si>
    <t>09.82008</t>
  </si>
  <si>
    <t>Projekts Skolēnu autobusi (Soc.droš.tīkls)</t>
  </si>
  <si>
    <t>09.82009</t>
  </si>
  <si>
    <t>Erasmus + programmas projekts Nr.2018-1-ES01-KA229-050191 3. Kultūra uz skatuves (ģimnāzija)</t>
  </si>
  <si>
    <t>09.82010</t>
  </si>
  <si>
    <t>Sadarbībā ar Rīgas tehnisko universitāti, Māturības un tehnoloģju mācību kabineta aprīkošanā 1. vidusskolā</t>
  </si>
  <si>
    <t>09.82011</t>
  </si>
  <si>
    <t>Erasmus+programmas projekts "ALLready a Success to School Life" (Pilnībā gatavs veiksmei skolā) Nr.2018-1-TR01-KA201-059716.Sākumsk.</t>
  </si>
  <si>
    <t>09.82028</t>
  </si>
  <si>
    <t xml:space="preserve">       Nordplus programma - Ogres Mūzikas skolas projekts "Innovative Bridge of Music"</t>
  </si>
  <si>
    <t>09.82030</t>
  </si>
  <si>
    <t xml:space="preserve">      8.1.2.SAM "Uzlabot vispārējās izglītības iestāžu mācību vidi Ogres novadā"</t>
  </si>
  <si>
    <t>09.82032</t>
  </si>
  <si>
    <t>Pārējās izglītības iestāžu pedagogu profesionālās kompetences  pilnveide (Ģimnāzija)</t>
  </si>
  <si>
    <t>09.82037</t>
  </si>
  <si>
    <t>Ogres 1. vidusskolas ERASMUS programmas 2. pamatdarbības starpskolu stratēģisko partnerību projekts "21. gadsimta globalizācijas un ilgtspējības izaicinājumi"</t>
  </si>
  <si>
    <t>09.82038</t>
  </si>
  <si>
    <t>Ģimnāzijas ERASMUS programmas 2. pamatdarbības starpskolu stratēģisko partnerību projekts "Rītdienas mācīšana"</t>
  </si>
  <si>
    <t>09.82039</t>
  </si>
  <si>
    <t>Atbalsts izglītojamo individuālo kompetenču attīstībai</t>
  </si>
  <si>
    <t>09.82041</t>
  </si>
  <si>
    <t>Sākumskolas ERASMUS programmas 2. pamatdarbības starpskolu stratēģisko partnerību projekts "Kam ir bail no matemātikas"</t>
  </si>
  <si>
    <t>09.82042</t>
  </si>
  <si>
    <t>Erasmus programmas projekts Digitālās kompetences darba tirgū jauniešiem</t>
  </si>
  <si>
    <t>09.82043</t>
  </si>
  <si>
    <t>Ogres 1. vidusskolas ERASMUS programmas 2. pamatdarbības stratēģiskās partnerības projekts "Tavu teorētisko zināšanu lietojums praksē"</t>
  </si>
  <si>
    <t>09.82045</t>
  </si>
  <si>
    <t>Ogres 1. vidusskolas ERASMUS programmas 1. pamatdarbības mobilitātes projekts "No vārdiem pie darbiem: mūsdienīgu lietpratību veicinoša skola"</t>
  </si>
  <si>
    <t>09.82046</t>
  </si>
  <si>
    <t xml:space="preserve">Erasmus + programmas projekts Nr.2018-1-EE01-KA229-047133 4 Darbīgās bites (Dzīpariņš) </t>
  </si>
  <si>
    <t>09.82047</t>
  </si>
  <si>
    <t>Projekts "TRĪS.KOPĀ.LABĀK", "Starpnovadu un starpinstitūciju sadarbība jaunatnes politikas īstenošanai vietējā līmenī".</t>
  </si>
  <si>
    <t>09.82048</t>
  </si>
  <si>
    <t>Erasmus programmas projekts Nr.2020-1-LV01-KA101-077352 Skolu mācību mobilitāte (ģimnāzija)</t>
  </si>
  <si>
    <t>09.82049</t>
  </si>
  <si>
    <t>Erasmus programmas projekts Nr.2020-1-IT02-KA229-079156 2, Skolas apmaiņas partnerība (Jaunogres vsk.)</t>
  </si>
  <si>
    <t>09.82050</t>
  </si>
  <si>
    <t>Erasmus programmas projekts Nr.2020-1-PL01-KA229-081399 6 Es izaicinu vecumu ar sparu, (ģimnāzija)</t>
  </si>
  <si>
    <t>09.82051</t>
  </si>
  <si>
    <t>Erasmus programmas projekts Nr.2020-1-TR01-KA229-093575 5 Atklāj patieso dzīvi, (ģimnāzija)</t>
  </si>
  <si>
    <t>09.82052</t>
  </si>
  <si>
    <t>Erasmus programmas projekts Nr.2020-1-FR01-KA229-079905 2, Sagatavo mūs nākotnei, (ģimnāzija)</t>
  </si>
  <si>
    <t>09.82053</t>
  </si>
  <si>
    <t>Erasmus programmas projekts Nr.2020-1-TR01-KA229-093837 4, , (ģimnāzija)</t>
  </si>
  <si>
    <t>09.82054</t>
  </si>
  <si>
    <t>Erasmus programmas projekts Nr.2020-1-LV01-KA101-077362 Skolu mācību mobilitāte (Madlienas)</t>
  </si>
  <si>
    <t>09.82055</t>
  </si>
  <si>
    <t>ES projekts Digitālo mācību un metodisko līdzekļu izstrāde Uzdevumi.lv modernizācijai Nr.8.3.1.2/19/A/005.(1.vsk.)</t>
  </si>
  <si>
    <t>09.82056</t>
  </si>
  <si>
    <t>Jaunu Pašvaldības pakalpojumu sniegšanas veidu attīstība</t>
  </si>
  <si>
    <t>10.000</t>
  </si>
  <si>
    <t>Sociālā aizsardzība</t>
  </si>
  <si>
    <t>10.400</t>
  </si>
  <si>
    <t>Atbalsts ģimenēm ar bērniem (Bāriņtiesas)</t>
  </si>
  <si>
    <t>10.500</t>
  </si>
  <si>
    <t>Atbalsts bezdarba gadījumā</t>
  </si>
  <si>
    <t>10.600</t>
  </si>
  <si>
    <t>Mājokļa atbalsts</t>
  </si>
  <si>
    <t>10.700</t>
  </si>
  <si>
    <t>Pārējais citur neklasificēts atbalsts sociāli atstumtām personām</t>
  </si>
  <si>
    <t>10.70001</t>
  </si>
  <si>
    <t xml:space="preserve">Sociālais dienests </t>
  </si>
  <si>
    <t>10.70002</t>
  </si>
  <si>
    <t>Pabalsts maznodrošinātām ģimenēm</t>
  </si>
  <si>
    <t>10.70003</t>
  </si>
  <si>
    <t>Sociālā dienesta asistentu pakalpojumi</t>
  </si>
  <si>
    <t>10.70005</t>
  </si>
  <si>
    <t>Pansionāts "Madliena"</t>
  </si>
  <si>
    <t>10.70006</t>
  </si>
  <si>
    <t>Jauniešu garantijas ietvaros projekta "PROTI un DARI!" īstenošana</t>
  </si>
  <si>
    <t>10.70007</t>
  </si>
  <si>
    <t>Sociālo pakalpojumu atbalsta sistēmas pilnveide</t>
  </si>
  <si>
    <t>10.70008</t>
  </si>
  <si>
    <t>Profesionālā darba attīstība pašvaldībās, 9.2.1.1/15/I/001</t>
  </si>
  <si>
    <t>10.70009</t>
  </si>
  <si>
    <t>Konkurss Vides pieejamības nodrošināšana invalīdiem</t>
  </si>
  <si>
    <t>10.70010</t>
  </si>
  <si>
    <t xml:space="preserve">Sabiedriskās organizācijas </t>
  </si>
  <si>
    <t>10.70011</t>
  </si>
  <si>
    <t>Sociālo pakalpojumu atbalsta sistēmas pilnveide projekta (GRT) Nr.9.2.2.2/16/I/001.</t>
  </si>
  <si>
    <t>10.70015</t>
  </si>
  <si>
    <t xml:space="preserve">       ES projekts "Deinstitucionalizācija un sociālie pakalpojumi personām ar invaliditāti un bērniem"</t>
  </si>
  <si>
    <t>10.70016</t>
  </si>
  <si>
    <t>ERAF "Pakalpojumu infrastruktūras attīstība deinstitualizācijas plānu īstenošanai"</t>
  </si>
  <si>
    <t>Kopā izdevumi:</t>
  </si>
  <si>
    <t>F40 32 00 20</t>
  </si>
  <si>
    <t>Kredīta atmaksa        F40322220</t>
  </si>
  <si>
    <t>F22010020</t>
  </si>
  <si>
    <t>Pieprasījuma noguldījuma izņemšana</t>
  </si>
  <si>
    <t>F55 01 00 11</t>
  </si>
  <si>
    <t>SIA MS siltums  pamatkapitāla palielināšanai (katlumāju rekonstrukcija) ; PSIA "Labs nams" pamatkapitāls</t>
  </si>
  <si>
    <t>F20010000 AB</t>
  </si>
  <si>
    <t>Līdzekļu atlikums uz gada beigām (Kases apgrozāmie līdzekļi)  F22010020</t>
  </si>
  <si>
    <t>01.830    7230</t>
  </si>
  <si>
    <t>Pašvaldību  uzturēšanas izdevumu transferti padotības iestādēm</t>
  </si>
  <si>
    <t>Ogres novada pašvaldības 2022. gada pamatbudžeta  izdevumi atbilstoši ekonomiskajām kategorijām.</t>
  </si>
  <si>
    <t>Ogres novada pašvaldības 2021.g.plāns</t>
  </si>
  <si>
    <t>Krapes pagasta pārvaldes 20201.g. budžets</t>
  </si>
  <si>
    <t>Atalgojums</t>
  </si>
  <si>
    <t>Darba devēja valsts sociālās apdrošināšanas obligātās iemaksas, sociālā rakstura pabalsti un kompensācijas</t>
  </si>
  <si>
    <t>Preces un pakalpojumi</t>
  </si>
  <si>
    <t>Mācību, darba un dienesta komandējumi, dienesta, darba braucieni</t>
  </si>
  <si>
    <t>Pakalpojumi</t>
  </si>
  <si>
    <t>Krājumi,materiāli,energoresursi,prece,biroja preces un inventārs, ko neuzskaita  5000. kodā</t>
  </si>
  <si>
    <t>Izdevumi periodikas iegādei</t>
  </si>
  <si>
    <t>Budžeta iestāžu nodokļu maksājumi</t>
  </si>
  <si>
    <t>Pakalpojumi, kurus budžeta iestādes apmaksā noteikto funkciju ietvaros, kas nav iestādes administratīvie izdevumi</t>
  </si>
  <si>
    <t>Subsīdijas un dotācijas komersantiem, biedrībām un nodibinājumiem</t>
  </si>
  <si>
    <t>Procentu maksājumi iekšzemes kredītiestādēm</t>
  </si>
  <si>
    <t xml:space="preserve">Pārējie procentu maksājumi </t>
  </si>
  <si>
    <t>Nemateriālie ieguldījumi</t>
  </si>
  <si>
    <t>Pamatlīdzekļi</t>
  </si>
  <si>
    <t xml:space="preserve">Sociālie pabalsti naudā </t>
  </si>
  <si>
    <t>Sociālie pabalsti natūrā</t>
  </si>
  <si>
    <t>Pārējie maksājumi iedzīvotājiem natūrā un kompensācijas</t>
  </si>
  <si>
    <t>Kompensācijas, kuras izmaksā personām, pamatojoties uz Latvijas tiesu nolēmumiem</t>
  </si>
  <si>
    <t>Pašvaldību uzturēšanas izdevumu transferti</t>
  </si>
  <si>
    <t>Starptautiskā sadarbība</t>
  </si>
  <si>
    <t>Zaudējumi no valūtas kursa svārstībām</t>
  </si>
  <si>
    <t>Pārējie iepriekš neuzskaitītie budžeta izdevumi, kas veidojas pēc uzkrāšanas principa un nav uzskaitīti citos 8000 apakškodos</t>
  </si>
  <si>
    <t>Kapitālo izdevumu transferti</t>
  </si>
  <si>
    <t xml:space="preserve"> IZDEVUMI KOPĀ</t>
  </si>
  <si>
    <t>Klasifikācijas kods</t>
  </si>
  <si>
    <t>Nosaukums</t>
  </si>
  <si>
    <t>Kārtība un drošiba</t>
  </si>
  <si>
    <t>atkritumu apsaimniekošana</t>
  </si>
  <si>
    <t>atkritumu apsaimniekošana VF</t>
  </si>
  <si>
    <t xml:space="preserve">notekūdeņi </t>
  </si>
  <si>
    <t>Pašvald. terit.apsaim.</t>
  </si>
  <si>
    <t>Ūdens apgāde</t>
  </si>
  <si>
    <t>Bibliotēka</t>
  </si>
  <si>
    <t>kult.pas.</t>
  </si>
  <si>
    <t>soc.dien.</t>
  </si>
  <si>
    <t>pabalsti</t>
  </si>
  <si>
    <t>autotransports</t>
  </si>
  <si>
    <t>autotransports VF</t>
  </si>
  <si>
    <t>IZDEVUMI KOPĀ</t>
  </si>
  <si>
    <t xml:space="preserve">Atalgojumi                                                                                                                                                                                              </t>
  </si>
  <si>
    <t xml:space="preserve">Valsts sociālās apdrošināšanas oblig. iemaksas                                                                                                                                                       </t>
  </si>
  <si>
    <t xml:space="preserve">Komandējumi un dienesta braucieni                                                                                                                                                                       </t>
  </si>
  <si>
    <t xml:space="preserve">Pakalpojumi                                                                                                                                                                                             </t>
  </si>
  <si>
    <t xml:space="preserve">Krājumi, materiāli, energor., preces, biroja preces un c.                                                                                                     </t>
  </si>
  <si>
    <t xml:space="preserve">Grāmatas un žurnāli                                                                                                                                                                                     </t>
  </si>
  <si>
    <t>Nodokļu maksājumi</t>
  </si>
  <si>
    <t>Procentu maksājumi</t>
  </si>
  <si>
    <t xml:space="preserve">Sociālie pabalsti natūrā </t>
  </si>
  <si>
    <t>Pārējie pabalsti un kompensācijas</t>
  </si>
  <si>
    <t>Uzturēšanas transferti</t>
  </si>
  <si>
    <t>Ogres novada Taurupes pagasta pārvaldes vadītājs:                               J.Stafeckis</t>
  </si>
  <si>
    <t>Sastādīja grāmatvede:Itta Patjanko</t>
  </si>
  <si>
    <t>telef.  65055265</t>
  </si>
  <si>
    <t>.</t>
  </si>
  <si>
    <t>pedagogi VF</t>
  </si>
  <si>
    <t>pedagogi PF</t>
  </si>
  <si>
    <t>Taurupes pagasta pārvaldes 2021.g.12.mēn . Izpilde</t>
  </si>
  <si>
    <t>Taurupes pagasta pārvaldes 2021.g.12.mēn. izpilde</t>
  </si>
  <si>
    <t>2022. gada plāns (EUR)</t>
  </si>
  <si>
    <t>Visp. valdības dienesti</t>
  </si>
  <si>
    <t xml:space="preserve">Taurupes pagasta pārvaldes 2022.gada izdevumi atbilstoši funkcionālajām kategorijām                                    </t>
  </si>
  <si>
    <t>Pielikums pielikumam Nr. 2</t>
  </si>
  <si>
    <t>autobuss- izglītojamo pārvadājumi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</si>
</sst>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Times New Roman"/>
      <family val="1"/>
      <charset val="186"/>
    </font>
    <font>
      <sz val="16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color indexed="10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2"/>
      <color rgb="FF212529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1"/>
      <name val="Times New Roman"/>
      <family val="1"/>
    </font>
    <font>
      <b/>
      <sz val="11"/>
      <color indexed="10"/>
      <name val="Times New Roman"/>
      <family val="1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b/>
      <sz val="10"/>
      <name val="Arial"/>
      <family val="2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2" fillId="0" borderId="0"/>
  </cellStyleXfs>
  <cellXfs count="352">
    <xf numFmtId="0" fontId="0" fillId="0" borderId="0" xfId="0"/>
    <xf numFmtId="0" fontId="1" fillId="0" borderId="0" xfId="0" applyFont="1"/>
    <xf numFmtId="3" fontId="1" fillId="0" borderId="0" xfId="0" applyNumberFormat="1" applyFont="1" applyAlignment="1">
      <alignment wrapText="1"/>
    </xf>
    <xf numFmtId="1" fontId="1" fillId="0" borderId="0" xfId="0" applyNumberFormat="1" applyFont="1"/>
    <xf numFmtId="0" fontId="1" fillId="0" borderId="0" xfId="1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3" xfId="2" applyFont="1" applyBorder="1" applyAlignment="1">
      <alignment horizontal="center" vertical="center" wrapText="1"/>
    </xf>
    <xf numFmtId="0" fontId="1" fillId="0" borderId="2" xfId="3" applyFont="1" applyBorder="1" applyAlignment="1">
      <alignment vertical="center" wrapText="1"/>
    </xf>
    <xf numFmtId="0" fontId="1" fillId="0" borderId="4" xfId="3" applyFont="1" applyBorder="1" applyAlignment="1">
      <alignment vertical="center" wrapText="1"/>
    </xf>
    <xf numFmtId="0" fontId="3" fillId="0" borderId="5" xfId="4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/>
    </xf>
    <xf numFmtId="3" fontId="3" fillId="0" borderId="2" xfId="0" applyNumberFormat="1" applyFont="1" applyBorder="1" applyAlignment="1">
      <alignment wrapText="1"/>
    </xf>
    <xf numFmtId="3" fontId="3" fillId="0" borderId="2" xfId="0" applyNumberFormat="1" applyFont="1" applyBorder="1"/>
    <xf numFmtId="3" fontId="3" fillId="0" borderId="4" xfId="0" applyNumberFormat="1" applyFont="1" applyBorder="1"/>
    <xf numFmtId="3" fontId="3" fillId="0" borderId="5" xfId="0" applyNumberFormat="1" applyFont="1" applyBorder="1"/>
    <xf numFmtId="3" fontId="1" fillId="0" borderId="6" xfId="0" applyNumberFormat="1" applyFont="1" applyBorder="1" applyAlignment="1">
      <alignment horizontal="left"/>
    </xf>
    <xf numFmtId="3" fontId="1" fillId="0" borderId="7" xfId="0" applyNumberFormat="1" applyFont="1" applyBorder="1" applyAlignment="1">
      <alignment wrapText="1"/>
    </xf>
    <xf numFmtId="3" fontId="1" fillId="0" borderId="7" xfId="0" applyNumberFormat="1" applyFont="1" applyBorder="1"/>
    <xf numFmtId="3" fontId="1" fillId="0" borderId="8" xfId="0" applyNumberFormat="1" applyFont="1" applyBorder="1"/>
    <xf numFmtId="3" fontId="3" fillId="0" borderId="9" xfId="0" applyNumberFormat="1" applyFont="1" applyBorder="1"/>
    <xf numFmtId="3" fontId="1" fillId="0" borderId="10" xfId="0" applyNumberFormat="1" applyFont="1" applyBorder="1" applyAlignment="1">
      <alignment horizontal="right"/>
    </xf>
    <xf numFmtId="3" fontId="1" fillId="0" borderId="11" xfId="0" applyNumberFormat="1" applyFont="1" applyBorder="1" applyAlignment="1">
      <alignment wrapText="1"/>
    </xf>
    <xf numFmtId="3" fontId="1" fillId="0" borderId="11" xfId="0" applyNumberFormat="1" applyFont="1" applyBorder="1"/>
    <xf numFmtId="3" fontId="1" fillId="0" borderId="12" xfId="0" applyNumberFormat="1" applyFont="1" applyBorder="1"/>
    <xf numFmtId="3" fontId="1" fillId="0" borderId="10" xfId="0" applyNumberFormat="1" applyFont="1" applyBorder="1" applyAlignment="1">
      <alignment horizontal="left"/>
    </xf>
    <xf numFmtId="3" fontId="1" fillId="0" borderId="13" xfId="0" applyNumberFormat="1" applyFont="1" applyBorder="1"/>
    <xf numFmtId="3" fontId="1" fillId="0" borderId="13" xfId="0" applyNumberFormat="1" applyFont="1" applyBorder="1" applyAlignment="1">
      <alignment wrapText="1"/>
    </xf>
    <xf numFmtId="3" fontId="1" fillId="2" borderId="13" xfId="0" applyNumberFormat="1" applyFont="1" applyFill="1" applyBorder="1"/>
    <xf numFmtId="3" fontId="1" fillId="0" borderId="14" xfId="0" applyNumberFormat="1" applyFont="1" applyBorder="1"/>
    <xf numFmtId="3" fontId="7" fillId="0" borderId="11" xfId="0" applyNumberFormat="1" applyFont="1" applyBorder="1"/>
    <xf numFmtId="3" fontId="1" fillId="0" borderId="15" xfId="0" applyNumberFormat="1" applyFont="1" applyBorder="1"/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wrapText="1"/>
    </xf>
    <xf numFmtId="0" fontId="1" fillId="0" borderId="18" xfId="0" applyFont="1" applyBorder="1" applyAlignment="1">
      <alignment wrapText="1"/>
    </xf>
    <xf numFmtId="3" fontId="1" fillId="2" borderId="18" xfId="0" applyNumberFormat="1" applyFont="1" applyFill="1" applyBorder="1"/>
    <xf numFmtId="3" fontId="1" fillId="0" borderId="18" xfId="0" applyNumberFormat="1" applyFont="1" applyBorder="1"/>
    <xf numFmtId="3" fontId="1" fillId="0" borderId="19" xfId="0" applyNumberFormat="1" applyFont="1" applyBorder="1"/>
    <xf numFmtId="3" fontId="7" fillId="0" borderId="17" xfId="0" applyNumberFormat="1" applyFont="1" applyBorder="1"/>
    <xf numFmtId="3" fontId="1" fillId="0" borderId="17" xfId="0" applyNumberFormat="1" applyFont="1" applyBorder="1"/>
    <xf numFmtId="3" fontId="1" fillId="0" borderId="16" xfId="0" applyNumberFormat="1" applyFont="1" applyBorder="1" applyAlignment="1">
      <alignment horizontal="left"/>
    </xf>
    <xf numFmtId="3" fontId="1" fillId="0" borderId="17" xfId="0" applyNumberFormat="1" applyFont="1" applyBorder="1" applyAlignment="1">
      <alignment wrapText="1"/>
    </xf>
    <xf numFmtId="3" fontId="1" fillId="2" borderId="17" xfId="0" applyNumberFormat="1" applyFont="1" applyFill="1" applyBorder="1"/>
    <xf numFmtId="3" fontId="1" fillId="0" borderId="20" xfId="0" applyNumberFormat="1" applyFont="1" applyBorder="1"/>
    <xf numFmtId="3" fontId="3" fillId="0" borderId="21" xfId="0" applyNumberFormat="1" applyFont="1" applyBorder="1"/>
    <xf numFmtId="0" fontId="1" fillId="0" borderId="6" xfId="0" applyFont="1" applyBorder="1" applyAlignment="1">
      <alignment horizontal="left"/>
    </xf>
    <xf numFmtId="0" fontId="3" fillId="0" borderId="22" xfId="0" applyFont="1" applyBorder="1" applyAlignment="1">
      <alignment wrapText="1"/>
    </xf>
    <xf numFmtId="3" fontId="1" fillId="2" borderId="22" xfId="0" applyNumberFormat="1" applyFont="1" applyFill="1" applyBorder="1"/>
    <xf numFmtId="3" fontId="3" fillId="0" borderId="22" xfId="0" applyNumberFormat="1" applyFont="1" applyBorder="1"/>
    <xf numFmtId="3" fontId="3" fillId="0" borderId="23" xfId="0" applyNumberFormat="1" applyFont="1" applyBorder="1"/>
    <xf numFmtId="3" fontId="1" fillId="0" borderId="24" xfId="0" applyNumberFormat="1" applyFont="1" applyBorder="1"/>
    <xf numFmtId="3" fontId="1" fillId="0" borderId="25" xfId="0" applyNumberFormat="1" applyFont="1" applyBorder="1"/>
    <xf numFmtId="3" fontId="1" fillId="2" borderId="11" xfId="0" applyNumberFormat="1" applyFont="1" applyFill="1" applyBorder="1"/>
    <xf numFmtId="3" fontId="3" fillId="0" borderId="26" xfId="0" applyNumberFormat="1" applyFont="1" applyBorder="1" applyAlignment="1">
      <alignment horizontal="left"/>
    </xf>
    <xf numFmtId="3" fontId="3" fillId="0" borderId="0" xfId="0" applyNumberFormat="1" applyFont="1" applyAlignment="1">
      <alignment wrapText="1"/>
    </xf>
    <xf numFmtId="3" fontId="3" fillId="0" borderId="27" xfId="0" applyNumberFormat="1" applyFont="1" applyBorder="1" applyAlignment="1">
      <alignment wrapText="1"/>
    </xf>
    <xf numFmtId="3" fontId="1" fillId="0" borderId="28" xfId="0" applyNumberFormat="1" applyFont="1" applyBorder="1"/>
    <xf numFmtId="3" fontId="1" fillId="0" borderId="29" xfId="0" applyNumberFormat="1" applyFont="1" applyBorder="1"/>
    <xf numFmtId="3" fontId="3" fillId="0" borderId="1" xfId="0" applyNumberFormat="1" applyFont="1" applyBorder="1" applyAlignment="1">
      <alignment horizontal="left"/>
    </xf>
    <xf numFmtId="3" fontId="1" fillId="0" borderId="30" xfId="0" applyNumberFormat="1" applyFont="1" applyBorder="1" applyAlignment="1">
      <alignment horizontal="left"/>
    </xf>
    <xf numFmtId="3" fontId="1" fillId="0" borderId="22" xfId="0" applyNumberFormat="1" applyFont="1" applyBorder="1" applyAlignment="1">
      <alignment wrapText="1"/>
    </xf>
    <xf numFmtId="3" fontId="1" fillId="0" borderId="8" xfId="0" applyNumberFormat="1" applyFont="1" applyBorder="1" applyAlignment="1">
      <alignment wrapText="1"/>
    </xf>
    <xf numFmtId="3" fontId="1" fillId="0" borderId="12" xfId="0" applyNumberFormat="1" applyFont="1" applyBorder="1" applyAlignment="1">
      <alignment wrapText="1"/>
    </xf>
    <xf numFmtId="3" fontId="1" fillId="3" borderId="11" xfId="0" applyNumberFormat="1" applyFont="1" applyFill="1" applyBorder="1" applyAlignment="1">
      <alignment wrapText="1"/>
    </xf>
    <xf numFmtId="3" fontId="1" fillId="0" borderId="31" xfId="0" applyNumberFormat="1" applyFont="1" applyBorder="1"/>
    <xf numFmtId="3" fontId="1" fillId="4" borderId="27" xfId="0" applyNumberFormat="1" applyFont="1" applyFill="1" applyBorder="1"/>
    <xf numFmtId="3" fontId="1" fillId="0" borderId="32" xfId="0" applyNumberFormat="1" applyFont="1" applyBorder="1"/>
    <xf numFmtId="3" fontId="3" fillId="0" borderId="6" xfId="0" applyNumberFormat="1" applyFont="1" applyBorder="1" applyAlignment="1">
      <alignment horizontal="left"/>
    </xf>
    <xf numFmtId="3" fontId="8" fillId="0" borderId="0" xfId="0" applyNumberFormat="1" applyFont="1" applyAlignment="1">
      <alignment wrapText="1"/>
    </xf>
    <xf numFmtId="3" fontId="8" fillId="0" borderId="22" xfId="0" applyNumberFormat="1" applyFont="1" applyBorder="1" applyAlignment="1">
      <alignment wrapText="1"/>
    </xf>
    <xf numFmtId="3" fontId="3" fillId="0" borderId="7" xfId="0" applyNumberFormat="1" applyFont="1" applyBorder="1"/>
    <xf numFmtId="3" fontId="3" fillId="0" borderId="10" xfId="0" applyNumberFormat="1" applyFont="1" applyBorder="1" applyAlignment="1">
      <alignment horizontal="left"/>
    </xf>
    <xf numFmtId="3" fontId="3" fillId="0" borderId="11" xfId="0" applyNumberFormat="1" applyFont="1" applyBorder="1" applyAlignment="1">
      <alignment wrapText="1"/>
    </xf>
    <xf numFmtId="3" fontId="3" fillId="0" borderId="11" xfId="0" applyNumberFormat="1" applyFont="1" applyBorder="1"/>
    <xf numFmtId="3" fontId="3" fillId="0" borderId="14" xfId="0" applyNumberFormat="1" applyFont="1" applyBorder="1"/>
    <xf numFmtId="3" fontId="3" fillId="0" borderId="13" xfId="0" applyNumberFormat="1" applyFont="1" applyBorder="1"/>
    <xf numFmtId="3" fontId="3" fillId="0" borderId="12" xfId="0" applyNumberFormat="1" applyFont="1" applyBorder="1"/>
    <xf numFmtId="3" fontId="7" fillId="0" borderId="13" xfId="0" applyNumberFormat="1" applyFont="1" applyBorder="1"/>
    <xf numFmtId="3" fontId="3" fillId="0" borderId="28" xfId="0" applyNumberFormat="1" applyFont="1" applyBorder="1" applyAlignment="1">
      <alignment wrapText="1"/>
    </xf>
    <xf numFmtId="3" fontId="7" fillId="0" borderId="28" xfId="0" applyNumberFormat="1" applyFont="1" applyBorder="1"/>
    <xf numFmtId="3" fontId="1" fillId="0" borderId="33" xfId="0" applyNumberFormat="1" applyFont="1" applyBorder="1"/>
    <xf numFmtId="3" fontId="1" fillId="0" borderId="0" xfId="0" applyNumberFormat="1" applyFont="1"/>
    <xf numFmtId="3" fontId="1" fillId="0" borderId="1" xfId="0" applyNumberFormat="1" applyFont="1" applyBorder="1" applyAlignment="1">
      <alignment horizontal="right"/>
    </xf>
    <xf numFmtId="3" fontId="3" fillId="0" borderId="2" xfId="0" applyNumberFormat="1" applyFont="1" applyBorder="1" applyAlignment="1">
      <alignment horizontal="right" wrapText="1"/>
    </xf>
    <xf numFmtId="3" fontId="3" fillId="0" borderId="2" xfId="0" applyNumberFormat="1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3" fontId="1" fillId="0" borderId="7" xfId="0" applyNumberFormat="1" applyFont="1" applyBorder="1" applyAlignment="1">
      <alignment horizontal="left" wrapText="1"/>
    </xf>
    <xf numFmtId="3" fontId="1" fillId="0" borderId="22" xfId="0" applyNumberFormat="1" applyFont="1" applyBorder="1"/>
    <xf numFmtId="3" fontId="3" fillId="0" borderId="11" xfId="0" applyNumberFormat="1" applyFont="1" applyBorder="1" applyAlignment="1">
      <alignment horizontal="left" wrapText="1"/>
    </xf>
    <xf numFmtId="3" fontId="3" fillId="0" borderId="11" xfId="0" applyNumberFormat="1" applyFont="1" applyBorder="1" applyAlignment="1">
      <alignment horizontal="center"/>
    </xf>
    <xf numFmtId="3" fontId="1" fillId="0" borderId="12" xfId="0" applyNumberFormat="1" applyFont="1" applyBorder="1" applyAlignment="1">
      <alignment horizontal="left" wrapText="1"/>
    </xf>
    <xf numFmtId="3" fontId="1" fillId="0" borderId="11" xfId="0" applyNumberFormat="1" applyFont="1" applyBorder="1" applyAlignment="1">
      <alignment horizontal="center" wrapText="1"/>
    </xf>
    <xf numFmtId="3" fontId="1" fillId="2" borderId="11" xfId="0" applyNumberFormat="1" applyFont="1" applyFill="1" applyBorder="1" applyAlignment="1">
      <alignment horizontal="center"/>
    </xf>
    <xf numFmtId="3" fontId="1" fillId="0" borderId="11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right"/>
    </xf>
    <xf numFmtId="3" fontId="3" fillId="0" borderId="0" xfId="0" applyNumberFormat="1" applyFont="1"/>
    <xf numFmtId="3" fontId="1" fillId="0" borderId="0" xfId="0" applyNumberFormat="1" applyFont="1" applyAlignment="1">
      <alignment horizontal="left" wrapText="1"/>
    </xf>
    <xf numFmtId="3" fontId="3" fillId="0" borderId="0" xfId="0" applyNumberFormat="1" applyFont="1" applyAlignment="1">
      <alignment horizontal="center"/>
    </xf>
    <xf numFmtId="3" fontId="9" fillId="0" borderId="0" xfId="0" applyNumberFormat="1" applyFont="1"/>
    <xf numFmtId="3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left"/>
    </xf>
    <xf numFmtId="3" fontId="3" fillId="0" borderId="0" xfId="0" applyNumberFormat="1" applyFont="1" applyAlignment="1">
      <alignment horizontal="right"/>
    </xf>
    <xf numFmtId="3" fontId="5" fillId="0" borderId="1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 wrapText="1"/>
    </xf>
    <xf numFmtId="3" fontId="1" fillId="0" borderId="3" xfId="2" applyNumberFormat="1" applyFont="1" applyBorder="1" applyAlignment="1">
      <alignment horizontal="center" vertical="center" wrapText="1"/>
    </xf>
    <xf numFmtId="3" fontId="1" fillId="0" borderId="2" xfId="3" applyNumberFormat="1" applyFont="1" applyBorder="1" applyAlignment="1">
      <alignment vertical="center" wrapText="1"/>
    </xf>
    <xf numFmtId="3" fontId="1" fillId="0" borderId="4" xfId="3" applyNumberFormat="1" applyFont="1" applyBorder="1" applyAlignment="1">
      <alignment vertical="center" wrapText="1"/>
    </xf>
    <xf numFmtId="3" fontId="3" fillId="0" borderId="5" xfId="4" applyNumberFormat="1" applyFont="1" applyBorder="1" applyAlignment="1">
      <alignment horizontal="center" vertical="center" wrapText="1"/>
    </xf>
    <xf numFmtId="3" fontId="3" fillId="0" borderId="1" xfId="0" applyNumberFormat="1" applyFont="1" applyBorder="1"/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wrapText="1"/>
    </xf>
    <xf numFmtId="3" fontId="3" fillId="0" borderId="8" xfId="0" applyNumberFormat="1" applyFont="1" applyBorder="1" applyAlignment="1">
      <alignment wrapText="1"/>
    </xf>
    <xf numFmtId="3" fontId="3" fillId="0" borderId="8" xfId="0" applyNumberFormat="1" applyFont="1" applyBorder="1"/>
    <xf numFmtId="3" fontId="3" fillId="0" borderId="35" xfId="0" applyNumberFormat="1" applyFont="1" applyBorder="1"/>
    <xf numFmtId="3" fontId="3" fillId="0" borderId="25" xfId="0" applyNumberFormat="1" applyFont="1" applyBorder="1"/>
    <xf numFmtId="49" fontId="3" fillId="0" borderId="6" xfId="0" applyNumberFormat="1" applyFont="1" applyBorder="1" applyAlignment="1">
      <alignment horizontal="right"/>
    </xf>
    <xf numFmtId="3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/>
    <xf numFmtId="3" fontId="3" fillId="0" borderId="12" xfId="0" applyNumberFormat="1" applyFont="1" applyBorder="1" applyAlignment="1">
      <alignment horizontal="left" wrapText="1"/>
    </xf>
    <xf numFmtId="3" fontId="1" fillId="0" borderId="10" xfId="0" applyNumberFormat="1" applyFont="1" applyBorder="1" applyAlignment="1">
      <alignment horizontal="right" wrapText="1"/>
    </xf>
    <xf numFmtId="3" fontId="1" fillId="2" borderId="12" xfId="0" applyNumberFormat="1" applyFont="1" applyFill="1" applyBorder="1"/>
    <xf numFmtId="3" fontId="1" fillId="0" borderId="20" xfId="0" applyNumberFormat="1" applyFont="1" applyBorder="1" applyAlignment="1">
      <alignment wrapText="1"/>
    </xf>
    <xf numFmtId="3" fontId="3" fillId="0" borderId="16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wrapText="1"/>
    </xf>
    <xf numFmtId="3" fontId="3" fillId="0" borderId="20" xfId="0" applyNumberFormat="1" applyFont="1" applyBorder="1" applyAlignment="1">
      <alignment wrapText="1"/>
    </xf>
    <xf numFmtId="3" fontId="3" fillId="2" borderId="20" xfId="0" applyNumberFormat="1" applyFont="1" applyFill="1" applyBorder="1"/>
    <xf numFmtId="3" fontId="3" fillId="0" borderId="17" xfId="0" applyNumberFormat="1" applyFont="1" applyBorder="1"/>
    <xf numFmtId="3" fontId="3" fillId="0" borderId="20" xfId="0" applyNumberFormat="1" applyFont="1" applyBorder="1"/>
    <xf numFmtId="3" fontId="3" fillId="0" borderId="27" xfId="0" applyNumberFormat="1" applyFont="1" applyBorder="1"/>
    <xf numFmtId="3" fontId="3" fillId="0" borderId="37" xfId="0" applyNumberFormat="1" applyFont="1" applyBorder="1"/>
    <xf numFmtId="3" fontId="1" fillId="2" borderId="8" xfId="0" applyNumberFormat="1" applyFont="1" applyFill="1" applyBorder="1"/>
    <xf numFmtId="3" fontId="3" fillId="0" borderId="38" xfId="0" applyNumberFormat="1" applyFont="1" applyBorder="1"/>
    <xf numFmtId="3" fontId="3" fillId="0" borderId="13" xfId="0" applyNumberFormat="1" applyFont="1" applyBorder="1" applyAlignment="1">
      <alignment horizontal="right"/>
    </xf>
    <xf numFmtId="3" fontId="3" fillId="0" borderId="39" xfId="0" applyNumberFormat="1" applyFont="1" applyBorder="1"/>
    <xf numFmtId="3" fontId="1" fillId="0" borderId="33" xfId="0" applyNumberFormat="1" applyFont="1" applyBorder="1" applyAlignment="1">
      <alignment horizontal="right"/>
    </xf>
    <xf numFmtId="3" fontId="1" fillId="0" borderId="17" xfId="5" applyNumberFormat="1" applyFont="1" applyBorder="1" applyAlignment="1">
      <alignment horizontal="left" wrapText="1"/>
    </xf>
    <xf numFmtId="3" fontId="1" fillId="0" borderId="29" xfId="5" applyNumberFormat="1" applyFont="1" applyBorder="1" applyAlignment="1">
      <alignment horizontal="left" wrapText="1"/>
    </xf>
    <xf numFmtId="3" fontId="1" fillId="2" borderId="29" xfId="0" applyNumberFormat="1" applyFont="1" applyFill="1" applyBorder="1"/>
    <xf numFmtId="3" fontId="3" fillId="0" borderId="28" xfId="6" applyNumberFormat="1" applyFont="1" applyBorder="1" applyAlignment="1">
      <alignment horizontal="right"/>
    </xf>
    <xf numFmtId="3" fontId="3" fillId="0" borderId="28" xfId="6" applyNumberFormat="1" applyFont="1" applyBorder="1" applyAlignment="1">
      <alignment wrapText="1"/>
    </xf>
    <xf numFmtId="3" fontId="3" fillId="0" borderId="29" xfId="6" applyNumberFormat="1" applyFont="1" applyBorder="1" applyAlignment="1">
      <alignment wrapText="1"/>
    </xf>
    <xf numFmtId="3" fontId="3" fillId="0" borderId="29" xfId="0" applyNumberFormat="1" applyFont="1" applyBorder="1"/>
    <xf numFmtId="3" fontId="1" fillId="0" borderId="6" xfId="0" applyNumberFormat="1" applyFont="1" applyBorder="1" applyAlignment="1">
      <alignment horizontal="right"/>
    </xf>
    <xf numFmtId="3" fontId="1" fillId="0" borderId="21" xfId="0" applyNumberFormat="1" applyFont="1" applyBorder="1"/>
    <xf numFmtId="3" fontId="1" fillId="0" borderId="11" xfId="0" applyNumberFormat="1" applyFont="1" applyBorder="1" applyAlignment="1">
      <alignment horizontal="left" wrapText="1"/>
    </xf>
    <xf numFmtId="3" fontId="1" fillId="0" borderId="8" xfId="0" applyNumberFormat="1" applyFont="1" applyBorder="1" applyAlignment="1">
      <alignment horizontal="left" wrapText="1"/>
    </xf>
    <xf numFmtId="3" fontId="1" fillId="0" borderId="36" xfId="0" applyNumberFormat="1" applyFont="1" applyBorder="1"/>
    <xf numFmtId="3" fontId="1" fillId="0" borderId="11" xfId="0" applyNumberFormat="1" applyFont="1" applyBorder="1" applyAlignment="1">
      <alignment horizontal="left"/>
    </xf>
    <xf numFmtId="3" fontId="1" fillId="0" borderId="8" xfId="0" applyNumberFormat="1" applyFont="1" applyBorder="1" applyAlignment="1">
      <alignment horizontal="left"/>
    </xf>
    <xf numFmtId="49" fontId="1" fillId="0" borderId="6" xfId="6" applyNumberFormat="1" applyFont="1" applyBorder="1" applyAlignment="1">
      <alignment horizontal="right"/>
    </xf>
    <xf numFmtId="0" fontId="1" fillId="0" borderId="20" xfId="5" applyFont="1" applyBorder="1" applyAlignment="1">
      <alignment horizontal="left" wrapText="1"/>
    </xf>
    <xf numFmtId="0" fontId="1" fillId="0" borderId="11" xfId="5" applyFont="1" applyBorder="1" applyAlignment="1">
      <alignment horizontal="left" wrapText="1"/>
    </xf>
    <xf numFmtId="0" fontId="1" fillId="0" borderId="17" xfId="6" applyFont="1" applyBorder="1" applyAlignment="1">
      <alignment horizontal="left" wrapText="1"/>
    </xf>
    <xf numFmtId="0" fontId="1" fillId="0" borderId="11" xfId="6" applyFont="1" applyBorder="1" applyAlignment="1">
      <alignment horizontal="left" wrapText="1"/>
    </xf>
    <xf numFmtId="0" fontId="1" fillId="0" borderId="29" xfId="6" applyFont="1" applyBorder="1" applyAlignment="1">
      <alignment horizontal="left" wrapText="1"/>
    </xf>
    <xf numFmtId="3" fontId="1" fillId="0" borderId="11" xfId="5" applyNumberFormat="1" applyFont="1" applyBorder="1" applyAlignment="1">
      <alignment horizontal="left" vertical="center" wrapText="1"/>
    </xf>
    <xf numFmtId="3" fontId="1" fillId="0" borderId="8" xfId="5" applyNumberFormat="1" applyFont="1" applyBorder="1" applyAlignment="1">
      <alignment horizontal="left" vertical="center" wrapText="1"/>
    </xf>
    <xf numFmtId="0" fontId="5" fillId="0" borderId="11" xfId="5" applyFont="1" applyBorder="1" applyAlignment="1">
      <alignment horizontal="left" wrapText="1"/>
    </xf>
    <xf numFmtId="0" fontId="5" fillId="0" borderId="8" xfId="5" applyFont="1" applyBorder="1" applyAlignment="1">
      <alignment horizontal="left" wrapText="1"/>
    </xf>
    <xf numFmtId="3" fontId="1" fillId="0" borderId="11" xfId="5" applyNumberFormat="1" applyFont="1" applyBorder="1" applyAlignment="1">
      <alignment horizontal="left" wrapText="1"/>
    </xf>
    <xf numFmtId="3" fontId="1" fillId="0" borderId="8" xfId="5" applyNumberFormat="1" applyFont="1" applyBorder="1" applyAlignment="1">
      <alignment horizontal="left" wrapText="1"/>
    </xf>
    <xf numFmtId="49" fontId="1" fillId="0" borderId="10" xfId="0" applyNumberFormat="1" applyFont="1" applyBorder="1" applyAlignment="1">
      <alignment horizontal="right"/>
    </xf>
    <xf numFmtId="0" fontId="1" fillId="0" borderId="11" xfId="5" applyFont="1" applyBorder="1" applyAlignment="1">
      <alignment horizontal="center" wrapText="1"/>
    </xf>
    <xf numFmtId="0" fontId="1" fillId="0" borderId="12" xfId="5" applyFont="1" applyBorder="1" applyAlignment="1">
      <alignment horizontal="center" wrapText="1"/>
    </xf>
    <xf numFmtId="0" fontId="1" fillId="0" borderId="7" xfId="5" applyFont="1" applyBorder="1" applyAlignment="1">
      <alignment horizontal="left" wrapText="1"/>
    </xf>
    <xf numFmtId="0" fontId="1" fillId="0" borderId="8" xfId="5" applyFont="1" applyBorder="1" applyAlignment="1">
      <alignment horizontal="left" wrapText="1"/>
    </xf>
    <xf numFmtId="49" fontId="1" fillId="0" borderId="10" xfId="6" applyNumberFormat="1" applyFont="1" applyBorder="1" applyAlignment="1">
      <alignment horizontal="right"/>
    </xf>
    <xf numFmtId="0" fontId="5" fillId="2" borderId="11" xfId="5" applyFont="1" applyFill="1" applyBorder="1" applyAlignment="1">
      <alignment horizontal="left" wrapText="1"/>
    </xf>
    <xf numFmtId="0" fontId="5" fillId="2" borderId="12" xfId="5" applyFont="1" applyFill="1" applyBorder="1" applyAlignment="1">
      <alignment horizontal="left" wrapText="1"/>
    </xf>
    <xf numFmtId="0" fontId="5" fillId="0" borderId="12" xfId="5" applyFont="1" applyBorder="1" applyAlignment="1">
      <alignment horizontal="left" wrapText="1"/>
    </xf>
    <xf numFmtId="0" fontId="1" fillId="0" borderId="17" xfId="0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5" fillId="0" borderId="7" xfId="5" applyFont="1" applyBorder="1" applyAlignment="1">
      <alignment horizontal="left" wrapText="1"/>
    </xf>
    <xf numFmtId="3" fontId="3" fillId="0" borderId="7" xfId="0" applyNumberFormat="1" applyFont="1" applyBorder="1" applyAlignment="1">
      <alignment horizontal="left" wrapText="1"/>
    </xf>
    <xf numFmtId="3" fontId="3" fillId="0" borderId="26" xfId="6" applyNumberFormat="1" applyFont="1" applyBorder="1" applyAlignment="1">
      <alignment horizontal="right"/>
    </xf>
    <xf numFmtId="3" fontId="3" fillId="0" borderId="2" xfId="0" applyNumberFormat="1" applyFont="1" applyBorder="1" applyAlignment="1">
      <alignment horizontal="left" wrapText="1"/>
    </xf>
    <xf numFmtId="3" fontId="1" fillId="0" borderId="20" xfId="5" applyNumberFormat="1" applyFont="1" applyBorder="1" applyAlignment="1">
      <alignment horizontal="left" wrapText="1"/>
    </xf>
    <xf numFmtId="3" fontId="1" fillId="0" borderId="16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center" wrapText="1"/>
    </xf>
    <xf numFmtId="3" fontId="1" fillId="0" borderId="7" xfId="5" applyNumberFormat="1" applyFont="1" applyBorder="1" applyAlignment="1">
      <alignment horizontal="left" wrapText="1"/>
    </xf>
    <xf numFmtId="3" fontId="1" fillId="0" borderId="2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left" wrapText="1"/>
    </xf>
    <xf numFmtId="0" fontId="1" fillId="0" borderId="7" xfId="6" applyFont="1" applyBorder="1" applyAlignment="1">
      <alignment horizontal="left" wrapText="1"/>
    </xf>
    <xf numFmtId="0" fontId="1" fillId="0" borderId="8" xfId="6" applyFont="1" applyBorder="1" applyAlignment="1">
      <alignment horizontal="left" wrapText="1"/>
    </xf>
    <xf numFmtId="3" fontId="1" fillId="0" borderId="13" xfId="0" applyNumberFormat="1" applyFont="1" applyBorder="1" applyAlignment="1">
      <alignment horizontal="left" wrapText="1"/>
    </xf>
    <xf numFmtId="3" fontId="1" fillId="0" borderId="14" xfId="0" applyNumberFormat="1" applyFont="1" applyBorder="1" applyAlignment="1">
      <alignment horizontal="left" wrapText="1"/>
    </xf>
    <xf numFmtId="3" fontId="1" fillId="4" borderId="28" xfId="0" applyNumberFormat="1" applyFont="1" applyFill="1" applyBorder="1"/>
    <xf numFmtId="3" fontId="1" fillId="0" borderId="39" xfId="0" applyNumberFormat="1" applyFont="1" applyBorder="1"/>
    <xf numFmtId="3" fontId="1" fillId="2" borderId="11" xfId="6" applyNumberFormat="1" applyFont="1" applyFill="1" applyBorder="1" applyAlignment="1">
      <alignment horizontal="left" wrapText="1"/>
    </xf>
    <xf numFmtId="3" fontId="1" fillId="2" borderId="12" xfId="6" applyNumberFormat="1" applyFont="1" applyFill="1" applyBorder="1" applyAlignment="1">
      <alignment horizontal="left" wrapText="1"/>
    </xf>
    <xf numFmtId="0" fontId="1" fillId="2" borderId="11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1" fillId="0" borderId="11" xfId="0" applyFont="1" applyBorder="1" applyAlignment="1">
      <alignment horizontal="left" wrapText="1"/>
    </xf>
    <xf numFmtId="0" fontId="12" fillId="0" borderId="11" xfId="6" applyFont="1" applyBorder="1" applyAlignment="1">
      <alignment horizontal="left" wrapText="1"/>
    </xf>
    <xf numFmtId="0" fontId="12" fillId="0" borderId="12" xfId="6" applyFont="1" applyBorder="1" applyAlignment="1">
      <alignment horizontal="left" wrapText="1"/>
    </xf>
    <xf numFmtId="49" fontId="1" fillId="0" borderId="26" xfId="6" applyNumberFormat="1" applyFont="1" applyBorder="1" applyAlignment="1">
      <alignment horizontal="right"/>
    </xf>
    <xf numFmtId="0" fontId="12" fillId="0" borderId="40" xfId="6" applyFont="1" applyBorder="1" applyAlignment="1">
      <alignment horizontal="left" wrapText="1"/>
    </xf>
    <xf numFmtId="0" fontId="12" fillId="0" borderId="29" xfId="6" applyFont="1" applyBorder="1" applyAlignment="1">
      <alignment horizontal="left" wrapText="1"/>
    </xf>
    <xf numFmtId="3" fontId="1" fillId="0" borderId="41" xfId="0" applyNumberFormat="1" applyFont="1" applyBorder="1"/>
    <xf numFmtId="0" fontId="1" fillId="0" borderId="11" xfId="6" applyFont="1" applyBorder="1" applyAlignment="1">
      <alignment wrapText="1"/>
    </xf>
    <xf numFmtId="0" fontId="1" fillId="0" borderId="8" xfId="6" applyFont="1" applyBorder="1" applyAlignment="1">
      <alignment wrapText="1"/>
    </xf>
    <xf numFmtId="0" fontId="1" fillId="0" borderId="28" xfId="6" applyFont="1" applyBorder="1" applyAlignment="1">
      <alignment wrapText="1"/>
    </xf>
    <xf numFmtId="0" fontId="1" fillId="0" borderId="29" xfId="6" applyFont="1" applyBorder="1" applyAlignment="1">
      <alignment wrapText="1"/>
    </xf>
    <xf numFmtId="3" fontId="3" fillId="0" borderId="42" xfId="0" applyNumberFormat="1" applyFont="1" applyBorder="1"/>
    <xf numFmtId="0" fontId="1" fillId="0" borderId="12" xfId="6" applyFont="1" applyBorder="1" applyAlignment="1">
      <alignment horizontal="left" wrapText="1"/>
    </xf>
    <xf numFmtId="3" fontId="1" fillId="0" borderId="17" xfId="0" applyNumberFormat="1" applyFont="1" applyBorder="1" applyAlignment="1">
      <alignment horizontal="left" wrapText="1"/>
    </xf>
    <xf numFmtId="3" fontId="1" fillId="0" borderId="20" xfId="0" applyNumberFormat="1" applyFont="1" applyBorder="1" applyAlignment="1">
      <alignment horizontal="left" wrapText="1"/>
    </xf>
    <xf numFmtId="0" fontId="1" fillId="0" borderId="12" xfId="5" applyFont="1" applyBorder="1" applyAlignment="1">
      <alignment horizontal="left" wrapText="1"/>
    </xf>
    <xf numFmtId="3" fontId="3" fillId="0" borderId="17" xfId="0" applyNumberFormat="1" applyFont="1" applyBorder="1" applyAlignment="1">
      <alignment horizontal="left" wrapText="1"/>
    </xf>
    <xf numFmtId="49" fontId="3" fillId="0" borderId="10" xfId="6" applyNumberFormat="1" applyFont="1" applyBorder="1" applyAlignment="1">
      <alignment horizontal="right"/>
    </xf>
    <xf numFmtId="3" fontId="3" fillId="0" borderId="12" xfId="0" applyNumberFormat="1" applyFont="1" applyBorder="1" applyAlignment="1">
      <alignment wrapText="1"/>
    </xf>
    <xf numFmtId="3" fontId="3" fillId="2" borderId="12" xfId="0" applyNumberFormat="1" applyFont="1" applyFill="1" applyBorder="1"/>
    <xf numFmtId="49" fontId="3" fillId="0" borderId="43" xfId="6" applyNumberFormat="1" applyFont="1" applyBorder="1" applyAlignment="1">
      <alignment horizontal="right"/>
    </xf>
    <xf numFmtId="3" fontId="3" fillId="0" borderId="28" xfId="0" applyNumberFormat="1" applyFont="1" applyBorder="1"/>
    <xf numFmtId="3" fontId="3" fillId="0" borderId="44" xfId="0" applyNumberFormat="1" applyFont="1" applyBorder="1" applyAlignment="1">
      <alignment horizontal="left"/>
    </xf>
    <xf numFmtId="3" fontId="7" fillId="0" borderId="12" xfId="0" applyNumberFormat="1" applyFont="1" applyBorder="1"/>
    <xf numFmtId="3" fontId="3" fillId="0" borderId="45" xfId="0" applyNumberFormat="1" applyFont="1" applyBorder="1" applyAlignment="1">
      <alignment horizontal="right"/>
    </xf>
    <xf numFmtId="3" fontId="3" fillId="0" borderId="40" xfId="0" applyNumberFormat="1" applyFont="1" applyBorder="1" applyAlignment="1">
      <alignment wrapText="1"/>
    </xf>
    <xf numFmtId="3" fontId="3" fillId="0" borderId="46" xfId="0" applyNumberFormat="1" applyFont="1" applyBorder="1"/>
    <xf numFmtId="3" fontId="1" fillId="0" borderId="29" xfId="0" applyNumberFormat="1" applyFont="1" applyBorder="1" applyAlignment="1">
      <alignment horizontal="left" wrapText="1"/>
    </xf>
    <xf numFmtId="3" fontId="3" fillId="0" borderId="47" xfId="0" applyNumberFormat="1" applyFont="1" applyBorder="1"/>
    <xf numFmtId="3" fontId="1" fillId="0" borderId="6" xfId="6" applyNumberFormat="1" applyFont="1" applyBorder="1" applyAlignment="1">
      <alignment horizontal="right"/>
    </xf>
    <xf numFmtId="3" fontId="5" fillId="0" borderId="11" xfId="5" applyNumberFormat="1" applyFont="1" applyBorder="1" applyAlignment="1">
      <alignment horizontal="left" wrapText="1"/>
    </xf>
    <xf numFmtId="3" fontId="5" fillId="0" borderId="12" xfId="5" applyNumberFormat="1" applyFont="1" applyBorder="1" applyAlignment="1">
      <alignment horizontal="left" wrapText="1"/>
    </xf>
    <xf numFmtId="3" fontId="5" fillId="0" borderId="29" xfId="5" applyNumberFormat="1" applyFont="1" applyBorder="1" applyAlignment="1">
      <alignment horizontal="left" wrapText="1"/>
    </xf>
    <xf numFmtId="3" fontId="1" fillId="0" borderId="0" xfId="0" applyNumberFormat="1" applyFont="1" applyAlignment="1">
      <alignment horizontal="center" wrapText="1"/>
    </xf>
    <xf numFmtId="3" fontId="5" fillId="0" borderId="17" xfId="5" applyNumberFormat="1" applyFont="1" applyBorder="1" applyAlignment="1">
      <alignment horizontal="left" wrapText="1"/>
    </xf>
    <xf numFmtId="3" fontId="5" fillId="0" borderId="20" xfId="5" applyNumberFormat="1" applyFont="1" applyBorder="1" applyAlignment="1">
      <alignment horizontal="left" wrapText="1"/>
    </xf>
    <xf numFmtId="3" fontId="1" fillId="0" borderId="12" xfId="5" applyNumberFormat="1" applyFont="1" applyBorder="1" applyAlignment="1">
      <alignment horizontal="left" wrapText="1"/>
    </xf>
    <xf numFmtId="3" fontId="13" fillId="0" borderId="11" xfId="0" applyNumberFormat="1" applyFont="1" applyBorder="1" applyAlignment="1">
      <alignment horizontal="left" wrapText="1"/>
    </xf>
    <xf numFmtId="3" fontId="13" fillId="0" borderId="12" xfId="0" applyNumberFormat="1" applyFont="1" applyBorder="1" applyAlignment="1">
      <alignment horizontal="left" wrapText="1"/>
    </xf>
    <xf numFmtId="3" fontId="1" fillId="0" borderId="11" xfId="0" applyNumberFormat="1" applyFont="1" applyBorder="1" applyAlignment="1">
      <alignment horizontal="right"/>
    </xf>
    <xf numFmtId="3" fontId="1" fillId="0" borderId="11" xfId="7" applyNumberFormat="1" applyFont="1" applyBorder="1" applyAlignment="1">
      <alignment horizontal="left" wrapText="1"/>
    </xf>
    <xf numFmtId="3" fontId="1" fillId="0" borderId="12" xfId="7" applyNumberFormat="1" applyFont="1" applyBorder="1" applyAlignment="1">
      <alignment horizontal="left" wrapText="1"/>
    </xf>
    <xf numFmtId="3" fontId="1" fillId="0" borderId="11" xfId="6" applyNumberFormat="1" applyFont="1" applyBorder="1" applyAlignment="1">
      <alignment horizontal="right"/>
    </xf>
    <xf numFmtId="0" fontId="1" fillId="0" borderId="11" xfId="7" applyFont="1" applyBorder="1" applyAlignment="1">
      <alignment horizontal="left" vertical="center" wrapText="1"/>
    </xf>
    <xf numFmtId="0" fontId="1" fillId="0" borderId="11" xfId="7" applyFont="1" applyBorder="1" applyAlignment="1">
      <alignment horizontal="left" wrapText="1"/>
    </xf>
    <xf numFmtId="49" fontId="1" fillId="0" borderId="11" xfId="6" applyNumberFormat="1" applyFont="1" applyBorder="1" applyAlignment="1">
      <alignment horizontal="right"/>
    </xf>
    <xf numFmtId="0" fontId="1" fillId="0" borderId="29" xfId="5" applyFont="1" applyBorder="1" applyAlignment="1">
      <alignment horizontal="left" wrapText="1"/>
    </xf>
    <xf numFmtId="3" fontId="3" fillId="0" borderId="22" xfId="0" applyNumberFormat="1" applyFont="1" applyBorder="1" applyAlignment="1">
      <alignment wrapText="1"/>
    </xf>
    <xf numFmtId="3" fontId="3" fillId="0" borderId="23" xfId="0" applyNumberFormat="1" applyFont="1" applyBorder="1" applyAlignment="1">
      <alignment wrapText="1"/>
    </xf>
    <xf numFmtId="3" fontId="3" fillId="2" borderId="8" xfId="0" applyNumberFormat="1" applyFont="1" applyFill="1" applyBorder="1"/>
    <xf numFmtId="3" fontId="3" fillId="0" borderId="24" xfId="0" applyNumberFormat="1" applyFont="1" applyBorder="1"/>
    <xf numFmtId="0" fontId="5" fillId="0" borderId="28" xfId="5" applyFont="1" applyBorder="1" applyAlignment="1">
      <alignment horizontal="left" wrapText="1"/>
    </xf>
    <xf numFmtId="0" fontId="5" fillId="0" borderId="29" xfId="5" applyFont="1" applyBorder="1" applyAlignment="1">
      <alignment horizontal="left" wrapText="1"/>
    </xf>
    <xf numFmtId="0" fontId="1" fillId="0" borderId="28" xfId="5" applyFont="1" applyBorder="1" applyAlignment="1">
      <alignment horizontal="left" wrapText="1"/>
    </xf>
    <xf numFmtId="3" fontId="1" fillId="0" borderId="1" xfId="0" applyNumberFormat="1" applyFont="1" applyBorder="1"/>
    <xf numFmtId="3" fontId="3" fillId="0" borderId="0" xfId="0" applyNumberFormat="1" applyFont="1" applyAlignment="1">
      <alignment horizontal="left" wrapText="1"/>
    </xf>
    <xf numFmtId="3" fontId="1" fillId="0" borderId="0" xfId="4" applyNumberFormat="1" applyFont="1" applyAlignment="1">
      <alignment horizontal="left" wrapText="1"/>
    </xf>
    <xf numFmtId="3" fontId="9" fillId="0" borderId="0" xfId="0" applyNumberFormat="1" applyFont="1" applyAlignment="1">
      <alignment horizontal="right" wrapText="1"/>
    </xf>
    <xf numFmtId="3" fontId="14" fillId="0" borderId="0" xfId="0" applyNumberFormat="1" applyFont="1"/>
    <xf numFmtId="3" fontId="3" fillId="0" borderId="30" xfId="0" applyNumberFormat="1" applyFont="1" applyBorder="1" applyAlignment="1">
      <alignment horizontal="left"/>
    </xf>
    <xf numFmtId="3" fontId="7" fillId="0" borderId="35" xfId="0" applyNumberFormat="1" applyFont="1" applyBorder="1"/>
    <xf numFmtId="3" fontId="1" fillId="0" borderId="48" xfId="0" applyNumberFormat="1" applyFont="1" applyBorder="1"/>
    <xf numFmtId="3" fontId="1" fillId="0" borderId="27" xfId="0" applyNumberFormat="1" applyFont="1" applyBorder="1" applyAlignment="1">
      <alignment wrapText="1"/>
    </xf>
    <xf numFmtId="3" fontId="1" fillId="0" borderId="31" xfId="0" applyNumberFormat="1" applyFont="1" applyBorder="1" applyAlignment="1">
      <alignment wrapText="1"/>
    </xf>
    <xf numFmtId="3" fontId="3" fillId="0" borderId="4" xfId="0" applyNumberFormat="1" applyFont="1" applyBorder="1" applyAlignment="1">
      <alignment horizontal="right"/>
    </xf>
    <xf numFmtId="3" fontId="3" fillId="0" borderId="44" xfId="0" applyNumberFormat="1" applyFont="1" applyBorder="1"/>
    <xf numFmtId="3" fontId="1" fillId="0" borderId="0" xfId="0" applyNumberFormat="1" applyFont="1" applyAlignment="1">
      <alignment horizontal="right" wrapText="1"/>
    </xf>
    <xf numFmtId="0" fontId="1" fillId="0" borderId="0" xfId="0" applyFont="1" applyAlignment="1">
      <alignment wrapText="1"/>
    </xf>
    <xf numFmtId="0" fontId="2" fillId="2" borderId="0" xfId="8" applyFill="1"/>
    <xf numFmtId="0" fontId="0" fillId="2" borderId="0" xfId="0" applyFill="1"/>
    <xf numFmtId="0" fontId="17" fillId="0" borderId="22" xfId="8" applyFont="1" applyBorder="1"/>
    <xf numFmtId="0" fontId="2" fillId="2" borderId="11" xfId="8" applyFill="1" applyBorder="1"/>
    <xf numFmtId="0" fontId="17" fillId="0" borderId="43" xfId="8" applyFont="1" applyBorder="1" applyAlignment="1">
      <alignment wrapText="1"/>
    </xf>
    <xf numFmtId="0" fontId="17" fillId="0" borderId="27" xfId="8" applyFont="1" applyBorder="1"/>
    <xf numFmtId="0" fontId="17" fillId="0" borderId="27" xfId="8" applyFont="1" applyBorder="1" applyAlignment="1">
      <alignment wrapText="1"/>
    </xf>
    <xf numFmtId="0" fontId="17" fillId="2" borderId="27" xfId="8" applyFont="1" applyFill="1" applyBorder="1" applyAlignment="1">
      <alignment textRotation="90" wrapText="1"/>
    </xf>
    <xf numFmtId="0" fontId="17" fillId="0" borderId="27" xfId="8" applyFont="1" applyBorder="1" applyAlignment="1">
      <alignment textRotation="90" wrapText="1"/>
    </xf>
    <xf numFmtId="0" fontId="17" fillId="2" borderId="31" xfId="8" applyFont="1" applyFill="1" applyBorder="1" applyAlignment="1">
      <alignment textRotation="90" wrapText="1"/>
    </xf>
    <xf numFmtId="0" fontId="2" fillId="0" borderId="6" xfId="8" applyBorder="1"/>
    <xf numFmtId="0" fontId="17" fillId="0" borderId="7" xfId="8" applyFont="1" applyBorder="1"/>
    <xf numFmtId="0" fontId="2" fillId="2" borderId="7" xfId="8" applyFill="1" applyBorder="1"/>
    <xf numFmtId="0" fontId="2" fillId="2" borderId="8" xfId="8" applyFill="1" applyBorder="1"/>
    <xf numFmtId="0" fontId="0" fillId="2" borderId="11" xfId="0" applyFill="1" applyBorder="1"/>
    <xf numFmtId="3" fontId="17" fillId="0" borderId="10" xfId="8" applyNumberFormat="1" applyFont="1" applyBorder="1"/>
    <xf numFmtId="0" fontId="17" fillId="0" borderId="11" xfId="8" applyFont="1" applyBorder="1"/>
    <xf numFmtId="3" fontId="17" fillId="0" borderId="11" xfId="8" applyNumberFormat="1" applyFont="1" applyBorder="1"/>
    <xf numFmtId="0" fontId="2" fillId="0" borderId="10" xfId="8" applyBorder="1"/>
    <xf numFmtId="0" fontId="2" fillId="0" borderId="11" xfId="8" applyBorder="1"/>
    <xf numFmtId="3" fontId="2" fillId="2" borderId="11" xfId="8" applyNumberFormat="1" applyFill="1" applyBorder="1"/>
    <xf numFmtId="0" fontId="2" fillId="2" borderId="12" xfId="8" applyFill="1" applyBorder="1"/>
    <xf numFmtId="0" fontId="2" fillId="0" borderId="43" xfId="8" applyBorder="1"/>
    <xf numFmtId="0" fontId="2" fillId="0" borderId="27" xfId="8" applyBorder="1"/>
    <xf numFmtId="0" fontId="2" fillId="2" borderId="27" xfId="8" applyFill="1" applyBorder="1"/>
    <xf numFmtId="0" fontId="2" fillId="2" borderId="31" xfId="8" applyFill="1" applyBorder="1"/>
    <xf numFmtId="0" fontId="2" fillId="0" borderId="0" xfId="8"/>
    <xf numFmtId="0" fontId="17" fillId="0" borderId="0" xfId="8" applyFont="1"/>
    <xf numFmtId="0" fontId="18" fillId="0" borderId="0" xfId="1" applyFont="1"/>
    <xf numFmtId="0" fontId="19" fillId="0" borderId="0" xfId="1" applyFont="1"/>
    <xf numFmtId="0" fontId="18" fillId="2" borderId="0" xfId="1" applyFont="1" applyFill="1"/>
    <xf numFmtId="0" fontId="2" fillId="2" borderId="0" xfId="9" applyFill="1"/>
    <xf numFmtId="3" fontId="17" fillId="0" borderId="11" xfId="8" applyNumberFormat="1" applyFont="1" applyFill="1" applyBorder="1"/>
    <xf numFmtId="0" fontId="17" fillId="0" borderId="11" xfId="8" applyFont="1" applyFill="1" applyBorder="1"/>
    <xf numFmtId="0" fontId="17" fillId="0" borderId="12" xfId="8" applyFont="1" applyFill="1" applyBorder="1"/>
    <xf numFmtId="0" fontId="17" fillId="0" borderId="11" xfId="8" applyFont="1" applyBorder="1" applyAlignment="1">
      <alignment wrapText="1"/>
    </xf>
    <xf numFmtId="0" fontId="2" fillId="0" borderId="11" xfId="8" applyBorder="1" applyAlignment="1">
      <alignment wrapText="1"/>
    </xf>
    <xf numFmtId="0" fontId="2" fillId="0" borderId="27" xfId="8" applyBorder="1" applyAlignment="1">
      <alignment wrapText="1"/>
    </xf>
    <xf numFmtId="0" fontId="2" fillId="0" borderId="30" xfId="8" applyFont="1" applyBorder="1"/>
    <xf numFmtId="0" fontId="2" fillId="0" borderId="22" xfId="8" applyFont="1" applyBorder="1"/>
    <xf numFmtId="0" fontId="2" fillId="2" borderId="22" xfId="8" applyFont="1" applyFill="1" applyBorder="1"/>
    <xf numFmtId="0" fontId="2" fillId="2" borderId="23" xfId="8" applyFont="1" applyFill="1" applyBorder="1"/>
    <xf numFmtId="0" fontId="2" fillId="2" borderId="11" xfId="8" applyFont="1" applyFill="1" applyBorder="1"/>
    <xf numFmtId="0" fontId="2" fillId="0" borderId="6" xfId="8" applyFont="1" applyBorder="1"/>
    <xf numFmtId="0" fontId="2" fillId="0" borderId="7" xfId="8" applyFont="1" applyBorder="1"/>
    <xf numFmtId="0" fontId="2" fillId="2" borderId="7" xfId="8" applyFont="1" applyFill="1" applyBorder="1"/>
    <xf numFmtId="0" fontId="2" fillId="2" borderId="8" xfId="8" applyFont="1" applyFill="1" applyBorder="1"/>
    <xf numFmtId="0" fontId="2" fillId="0" borderId="10" xfId="8" applyFont="1" applyBorder="1"/>
    <xf numFmtId="0" fontId="2" fillId="0" borderId="11" xfId="8" applyFont="1" applyBorder="1"/>
    <xf numFmtId="0" fontId="2" fillId="0" borderId="11" xfId="8" applyFont="1" applyFill="1" applyBorder="1"/>
    <xf numFmtId="3" fontId="2" fillId="0" borderId="11" xfId="8" applyNumberFormat="1" applyFont="1" applyFill="1" applyBorder="1"/>
    <xf numFmtId="0" fontId="2" fillId="0" borderId="12" xfId="8" applyFont="1" applyFill="1" applyBorder="1"/>
    <xf numFmtId="0" fontId="2" fillId="0" borderId="11" xfId="8" applyFont="1" applyBorder="1" applyAlignment="1">
      <alignment wrapText="1"/>
    </xf>
    <xf numFmtId="3" fontId="2" fillId="2" borderId="11" xfId="8" applyNumberFormat="1" applyFont="1" applyFill="1" applyBorder="1"/>
    <xf numFmtId="0" fontId="2" fillId="2" borderId="12" xfId="8" applyFont="1" applyFill="1" applyBorder="1"/>
    <xf numFmtId="0" fontId="2" fillId="2" borderId="47" xfId="8" applyFont="1" applyFill="1" applyBorder="1"/>
    <xf numFmtId="0" fontId="17" fillId="2" borderId="40" xfId="8" applyFont="1" applyFill="1" applyBorder="1" applyAlignment="1">
      <alignment textRotation="90" wrapText="1"/>
    </xf>
    <xf numFmtId="0" fontId="17" fillId="2" borderId="32" xfId="8" applyFont="1" applyFill="1" applyBorder="1" applyAlignment="1">
      <alignment textRotation="90" wrapText="1"/>
    </xf>
    <xf numFmtId="0" fontId="2" fillId="0" borderId="7" xfId="8" applyBorder="1" applyAlignment="1">
      <alignment wrapText="1"/>
    </xf>
    <xf numFmtId="3" fontId="17" fillId="0" borderId="7" xfId="8" applyNumberFormat="1" applyFont="1" applyBorder="1"/>
    <xf numFmtId="3" fontId="2" fillId="0" borderId="7" xfId="8" applyNumberFormat="1" applyBorder="1"/>
    <xf numFmtId="3" fontId="2" fillId="2" borderId="7" xfId="8" applyNumberFormat="1" applyFill="1" applyBorder="1"/>
    <xf numFmtId="0" fontId="0" fillId="2" borderId="7" xfId="0" applyFill="1" applyBorder="1"/>
    <xf numFmtId="0" fontId="20" fillId="2" borderId="49" xfId="0" applyFont="1" applyFill="1" applyBorder="1"/>
    <xf numFmtId="0" fontId="21" fillId="0" borderId="39" xfId="0" applyFont="1" applyFill="1" applyBorder="1"/>
    <xf numFmtId="0" fontId="20" fillId="0" borderId="39" xfId="0" applyFont="1" applyFill="1" applyBorder="1"/>
    <xf numFmtId="0" fontId="20" fillId="2" borderId="39" xfId="0" applyFont="1" applyFill="1" applyBorder="1"/>
    <xf numFmtId="0" fontId="2" fillId="0" borderId="43" xfId="8" applyFont="1" applyBorder="1"/>
    <xf numFmtId="0" fontId="2" fillId="0" borderId="27" xfId="8" applyFont="1" applyBorder="1" applyAlignment="1">
      <alignment wrapText="1"/>
    </xf>
    <xf numFmtId="3" fontId="17" fillId="0" borderId="27" xfId="8" applyNumberFormat="1" applyFont="1" applyBorder="1"/>
    <xf numFmtId="0" fontId="2" fillId="2" borderId="27" xfId="8" applyFont="1" applyFill="1" applyBorder="1"/>
    <xf numFmtId="3" fontId="2" fillId="2" borderId="27" xfId="8" applyNumberFormat="1" applyFont="1" applyFill="1" applyBorder="1"/>
    <xf numFmtId="0" fontId="2" fillId="0" borderId="27" xfId="8" applyFont="1" applyBorder="1"/>
    <xf numFmtId="0" fontId="2" fillId="2" borderId="31" xfId="8" applyFont="1" applyFill="1" applyBorder="1"/>
    <xf numFmtId="0" fontId="20" fillId="2" borderId="32" xfId="0" applyFont="1" applyFill="1" applyBorder="1"/>
    <xf numFmtId="0" fontId="2" fillId="2" borderId="19" xfId="8" applyFill="1" applyBorder="1"/>
    <xf numFmtId="0" fontId="2" fillId="0" borderId="0" xfId="8" applyBorder="1"/>
    <xf numFmtId="0" fontId="15" fillId="0" borderId="0" xfId="8" applyFont="1" applyBorder="1"/>
    <xf numFmtId="0" fontId="16" fillId="2" borderId="0" xfId="8" applyFont="1" applyFill="1" applyBorder="1"/>
    <xf numFmtId="0" fontId="2" fillId="2" borderId="0" xfId="8" applyFill="1" applyBorder="1"/>
    <xf numFmtId="0" fontId="4" fillId="0" borderId="0" xfId="0" applyFont="1" applyAlignment="1">
      <alignment horizontal="center" wrapText="1"/>
    </xf>
    <xf numFmtId="3" fontId="4" fillId="0" borderId="34" xfId="0" applyNumberFormat="1" applyFont="1" applyBorder="1" applyAlignment="1">
      <alignment horizontal="center" wrapText="1"/>
    </xf>
    <xf numFmtId="0" fontId="0" fillId="0" borderId="0" xfId="0" applyAlignment="1">
      <alignment horizontal="right"/>
    </xf>
  </cellXfs>
  <cellStyles count="10">
    <cellStyle name="Normal 2" xfId="8"/>
    <cellStyle name="Normal 3" xfId="9"/>
    <cellStyle name="Normal_2009.g plāns apst 3" xfId="4"/>
    <cellStyle name="Normal_PROJEKTI_2016_PLĀNS_Aija un Inese" xfId="5"/>
    <cellStyle name="Normal_PROJEKTI_2016_PLĀNS_Aija un Inese 2" xfId="7"/>
    <cellStyle name="Normal_Sheet1" xfId="2"/>
    <cellStyle name="Normal_Sheet1_Pielikumi oktobra korekcijam 2" xfId="3"/>
    <cellStyle name="Normal_Specbudz.kopsavilkums 2006.g un korekc. 2" xfId="1"/>
    <cellStyle name="Parasts" xfId="0" builtinId="0"/>
    <cellStyle name="Parasts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4"/>
  <sheetViews>
    <sheetView workbookViewId="0">
      <selection activeCell="R6" sqref="R6"/>
    </sheetView>
  </sheetViews>
  <sheetFormatPr defaultColWidth="9.140625" defaultRowHeight="15" x14ac:dyDescent="0.25"/>
  <cols>
    <col min="1" max="1" width="14.5703125" style="1" customWidth="1"/>
    <col min="2" max="2" width="41" style="2" customWidth="1"/>
    <col min="3" max="3" width="13.140625" style="2" customWidth="1"/>
    <col min="4" max="4" width="0.140625" style="1" hidden="1" customWidth="1"/>
    <col min="5" max="5" width="13.85546875" style="3" hidden="1" customWidth="1"/>
    <col min="6" max="6" width="10.7109375" style="1" hidden="1" customWidth="1"/>
    <col min="7" max="7" width="11" style="1" hidden="1" customWidth="1"/>
    <col min="8" max="8" width="10.85546875" style="1" hidden="1" customWidth="1"/>
    <col min="9" max="9" width="9.7109375" style="1" hidden="1" customWidth="1"/>
    <col min="10" max="10" width="10.42578125" style="1" hidden="1" customWidth="1"/>
    <col min="11" max="11" width="11.28515625" style="1" hidden="1" customWidth="1"/>
    <col min="12" max="12" width="10" style="1" hidden="1" customWidth="1"/>
    <col min="13" max="13" width="9.7109375" style="1" hidden="1" customWidth="1"/>
    <col min="14" max="14" width="0.42578125" style="1" hidden="1" customWidth="1"/>
    <col min="15" max="15" width="10.28515625" style="1" customWidth="1"/>
    <col min="16" max="16" width="13" style="6" customWidth="1"/>
    <col min="17" max="17" width="11.140625" style="1" customWidth="1"/>
    <col min="18" max="18" width="11.28515625" style="1" customWidth="1"/>
    <col min="19" max="256" width="9.140625" style="1"/>
    <col min="257" max="257" width="14.5703125" style="1" customWidth="1"/>
    <col min="258" max="258" width="41" style="1" customWidth="1"/>
    <col min="259" max="259" width="13.140625" style="1" customWidth="1"/>
    <col min="260" max="270" width="0" style="1" hidden="1" customWidth="1"/>
    <col min="271" max="271" width="10.28515625" style="1" customWidth="1"/>
    <col min="272" max="272" width="13" style="1" customWidth="1"/>
    <col min="273" max="273" width="11.140625" style="1" customWidth="1"/>
    <col min="274" max="274" width="11.28515625" style="1" customWidth="1"/>
    <col min="275" max="512" width="9.140625" style="1"/>
    <col min="513" max="513" width="14.5703125" style="1" customWidth="1"/>
    <col min="514" max="514" width="41" style="1" customWidth="1"/>
    <col min="515" max="515" width="13.140625" style="1" customWidth="1"/>
    <col min="516" max="526" width="0" style="1" hidden="1" customWidth="1"/>
    <col min="527" max="527" width="10.28515625" style="1" customWidth="1"/>
    <col min="528" max="528" width="13" style="1" customWidth="1"/>
    <col min="529" max="529" width="11.140625" style="1" customWidth="1"/>
    <col min="530" max="530" width="11.28515625" style="1" customWidth="1"/>
    <col min="531" max="768" width="9.140625" style="1"/>
    <col min="769" max="769" width="14.5703125" style="1" customWidth="1"/>
    <col min="770" max="770" width="41" style="1" customWidth="1"/>
    <col min="771" max="771" width="13.140625" style="1" customWidth="1"/>
    <col min="772" max="782" width="0" style="1" hidden="1" customWidth="1"/>
    <col min="783" max="783" width="10.28515625" style="1" customWidth="1"/>
    <col min="784" max="784" width="13" style="1" customWidth="1"/>
    <col min="785" max="785" width="11.140625" style="1" customWidth="1"/>
    <col min="786" max="786" width="11.28515625" style="1" customWidth="1"/>
    <col min="787" max="1024" width="9.140625" style="1"/>
    <col min="1025" max="1025" width="14.5703125" style="1" customWidth="1"/>
    <col min="1026" max="1026" width="41" style="1" customWidth="1"/>
    <col min="1027" max="1027" width="13.140625" style="1" customWidth="1"/>
    <col min="1028" max="1038" width="0" style="1" hidden="1" customWidth="1"/>
    <col min="1039" max="1039" width="10.28515625" style="1" customWidth="1"/>
    <col min="1040" max="1040" width="13" style="1" customWidth="1"/>
    <col min="1041" max="1041" width="11.140625" style="1" customWidth="1"/>
    <col min="1042" max="1042" width="11.28515625" style="1" customWidth="1"/>
    <col min="1043" max="1280" width="9.140625" style="1"/>
    <col min="1281" max="1281" width="14.5703125" style="1" customWidth="1"/>
    <col min="1282" max="1282" width="41" style="1" customWidth="1"/>
    <col min="1283" max="1283" width="13.140625" style="1" customWidth="1"/>
    <col min="1284" max="1294" width="0" style="1" hidden="1" customWidth="1"/>
    <col min="1295" max="1295" width="10.28515625" style="1" customWidth="1"/>
    <col min="1296" max="1296" width="13" style="1" customWidth="1"/>
    <col min="1297" max="1297" width="11.140625" style="1" customWidth="1"/>
    <col min="1298" max="1298" width="11.28515625" style="1" customWidth="1"/>
    <col min="1299" max="1536" width="9.140625" style="1"/>
    <col min="1537" max="1537" width="14.5703125" style="1" customWidth="1"/>
    <col min="1538" max="1538" width="41" style="1" customWidth="1"/>
    <col min="1539" max="1539" width="13.140625" style="1" customWidth="1"/>
    <col min="1540" max="1550" width="0" style="1" hidden="1" customWidth="1"/>
    <col min="1551" max="1551" width="10.28515625" style="1" customWidth="1"/>
    <col min="1552" max="1552" width="13" style="1" customWidth="1"/>
    <col min="1553" max="1553" width="11.140625" style="1" customWidth="1"/>
    <col min="1554" max="1554" width="11.28515625" style="1" customWidth="1"/>
    <col min="1555" max="1792" width="9.140625" style="1"/>
    <col min="1793" max="1793" width="14.5703125" style="1" customWidth="1"/>
    <col min="1794" max="1794" width="41" style="1" customWidth="1"/>
    <col min="1795" max="1795" width="13.140625" style="1" customWidth="1"/>
    <col min="1796" max="1806" width="0" style="1" hidden="1" customWidth="1"/>
    <col min="1807" max="1807" width="10.28515625" style="1" customWidth="1"/>
    <col min="1808" max="1808" width="13" style="1" customWidth="1"/>
    <col min="1809" max="1809" width="11.140625" style="1" customWidth="1"/>
    <col min="1810" max="1810" width="11.28515625" style="1" customWidth="1"/>
    <col min="1811" max="2048" width="9.140625" style="1"/>
    <col min="2049" max="2049" width="14.5703125" style="1" customWidth="1"/>
    <col min="2050" max="2050" width="41" style="1" customWidth="1"/>
    <col min="2051" max="2051" width="13.140625" style="1" customWidth="1"/>
    <col min="2052" max="2062" width="0" style="1" hidden="1" customWidth="1"/>
    <col min="2063" max="2063" width="10.28515625" style="1" customWidth="1"/>
    <col min="2064" max="2064" width="13" style="1" customWidth="1"/>
    <col min="2065" max="2065" width="11.140625" style="1" customWidth="1"/>
    <col min="2066" max="2066" width="11.28515625" style="1" customWidth="1"/>
    <col min="2067" max="2304" width="9.140625" style="1"/>
    <col min="2305" max="2305" width="14.5703125" style="1" customWidth="1"/>
    <col min="2306" max="2306" width="41" style="1" customWidth="1"/>
    <col min="2307" max="2307" width="13.140625" style="1" customWidth="1"/>
    <col min="2308" max="2318" width="0" style="1" hidden="1" customWidth="1"/>
    <col min="2319" max="2319" width="10.28515625" style="1" customWidth="1"/>
    <col min="2320" max="2320" width="13" style="1" customWidth="1"/>
    <col min="2321" max="2321" width="11.140625" style="1" customWidth="1"/>
    <col min="2322" max="2322" width="11.28515625" style="1" customWidth="1"/>
    <col min="2323" max="2560" width="9.140625" style="1"/>
    <col min="2561" max="2561" width="14.5703125" style="1" customWidth="1"/>
    <col min="2562" max="2562" width="41" style="1" customWidth="1"/>
    <col min="2563" max="2563" width="13.140625" style="1" customWidth="1"/>
    <col min="2564" max="2574" width="0" style="1" hidden="1" customWidth="1"/>
    <col min="2575" max="2575" width="10.28515625" style="1" customWidth="1"/>
    <col min="2576" max="2576" width="13" style="1" customWidth="1"/>
    <col min="2577" max="2577" width="11.140625" style="1" customWidth="1"/>
    <col min="2578" max="2578" width="11.28515625" style="1" customWidth="1"/>
    <col min="2579" max="2816" width="9.140625" style="1"/>
    <col min="2817" max="2817" width="14.5703125" style="1" customWidth="1"/>
    <col min="2818" max="2818" width="41" style="1" customWidth="1"/>
    <col min="2819" max="2819" width="13.140625" style="1" customWidth="1"/>
    <col min="2820" max="2830" width="0" style="1" hidden="1" customWidth="1"/>
    <col min="2831" max="2831" width="10.28515625" style="1" customWidth="1"/>
    <col min="2832" max="2832" width="13" style="1" customWidth="1"/>
    <col min="2833" max="2833" width="11.140625" style="1" customWidth="1"/>
    <col min="2834" max="2834" width="11.28515625" style="1" customWidth="1"/>
    <col min="2835" max="3072" width="9.140625" style="1"/>
    <col min="3073" max="3073" width="14.5703125" style="1" customWidth="1"/>
    <col min="3074" max="3074" width="41" style="1" customWidth="1"/>
    <col min="3075" max="3075" width="13.140625" style="1" customWidth="1"/>
    <col min="3076" max="3086" width="0" style="1" hidden="1" customWidth="1"/>
    <col min="3087" max="3087" width="10.28515625" style="1" customWidth="1"/>
    <col min="3088" max="3088" width="13" style="1" customWidth="1"/>
    <col min="3089" max="3089" width="11.140625" style="1" customWidth="1"/>
    <col min="3090" max="3090" width="11.28515625" style="1" customWidth="1"/>
    <col min="3091" max="3328" width="9.140625" style="1"/>
    <col min="3329" max="3329" width="14.5703125" style="1" customWidth="1"/>
    <col min="3330" max="3330" width="41" style="1" customWidth="1"/>
    <col min="3331" max="3331" width="13.140625" style="1" customWidth="1"/>
    <col min="3332" max="3342" width="0" style="1" hidden="1" customWidth="1"/>
    <col min="3343" max="3343" width="10.28515625" style="1" customWidth="1"/>
    <col min="3344" max="3344" width="13" style="1" customWidth="1"/>
    <col min="3345" max="3345" width="11.140625" style="1" customWidth="1"/>
    <col min="3346" max="3346" width="11.28515625" style="1" customWidth="1"/>
    <col min="3347" max="3584" width="9.140625" style="1"/>
    <col min="3585" max="3585" width="14.5703125" style="1" customWidth="1"/>
    <col min="3586" max="3586" width="41" style="1" customWidth="1"/>
    <col min="3587" max="3587" width="13.140625" style="1" customWidth="1"/>
    <col min="3588" max="3598" width="0" style="1" hidden="1" customWidth="1"/>
    <col min="3599" max="3599" width="10.28515625" style="1" customWidth="1"/>
    <col min="3600" max="3600" width="13" style="1" customWidth="1"/>
    <col min="3601" max="3601" width="11.140625" style="1" customWidth="1"/>
    <col min="3602" max="3602" width="11.28515625" style="1" customWidth="1"/>
    <col min="3603" max="3840" width="9.140625" style="1"/>
    <col min="3841" max="3841" width="14.5703125" style="1" customWidth="1"/>
    <col min="3842" max="3842" width="41" style="1" customWidth="1"/>
    <col min="3843" max="3843" width="13.140625" style="1" customWidth="1"/>
    <col min="3844" max="3854" width="0" style="1" hidden="1" customWidth="1"/>
    <col min="3855" max="3855" width="10.28515625" style="1" customWidth="1"/>
    <col min="3856" max="3856" width="13" style="1" customWidth="1"/>
    <col min="3857" max="3857" width="11.140625" style="1" customWidth="1"/>
    <col min="3858" max="3858" width="11.28515625" style="1" customWidth="1"/>
    <col min="3859" max="4096" width="9.140625" style="1"/>
    <col min="4097" max="4097" width="14.5703125" style="1" customWidth="1"/>
    <col min="4098" max="4098" width="41" style="1" customWidth="1"/>
    <col min="4099" max="4099" width="13.140625" style="1" customWidth="1"/>
    <col min="4100" max="4110" width="0" style="1" hidden="1" customWidth="1"/>
    <col min="4111" max="4111" width="10.28515625" style="1" customWidth="1"/>
    <col min="4112" max="4112" width="13" style="1" customWidth="1"/>
    <col min="4113" max="4113" width="11.140625" style="1" customWidth="1"/>
    <col min="4114" max="4114" width="11.28515625" style="1" customWidth="1"/>
    <col min="4115" max="4352" width="9.140625" style="1"/>
    <col min="4353" max="4353" width="14.5703125" style="1" customWidth="1"/>
    <col min="4354" max="4354" width="41" style="1" customWidth="1"/>
    <col min="4355" max="4355" width="13.140625" style="1" customWidth="1"/>
    <col min="4356" max="4366" width="0" style="1" hidden="1" customWidth="1"/>
    <col min="4367" max="4367" width="10.28515625" style="1" customWidth="1"/>
    <col min="4368" max="4368" width="13" style="1" customWidth="1"/>
    <col min="4369" max="4369" width="11.140625" style="1" customWidth="1"/>
    <col min="4370" max="4370" width="11.28515625" style="1" customWidth="1"/>
    <col min="4371" max="4608" width="9.140625" style="1"/>
    <col min="4609" max="4609" width="14.5703125" style="1" customWidth="1"/>
    <col min="4610" max="4610" width="41" style="1" customWidth="1"/>
    <col min="4611" max="4611" width="13.140625" style="1" customWidth="1"/>
    <col min="4612" max="4622" width="0" style="1" hidden="1" customWidth="1"/>
    <col min="4623" max="4623" width="10.28515625" style="1" customWidth="1"/>
    <col min="4624" max="4624" width="13" style="1" customWidth="1"/>
    <col min="4625" max="4625" width="11.140625" style="1" customWidth="1"/>
    <col min="4626" max="4626" width="11.28515625" style="1" customWidth="1"/>
    <col min="4627" max="4864" width="9.140625" style="1"/>
    <col min="4865" max="4865" width="14.5703125" style="1" customWidth="1"/>
    <col min="4866" max="4866" width="41" style="1" customWidth="1"/>
    <col min="4867" max="4867" width="13.140625" style="1" customWidth="1"/>
    <col min="4868" max="4878" width="0" style="1" hidden="1" customWidth="1"/>
    <col min="4879" max="4879" width="10.28515625" style="1" customWidth="1"/>
    <col min="4880" max="4880" width="13" style="1" customWidth="1"/>
    <col min="4881" max="4881" width="11.140625" style="1" customWidth="1"/>
    <col min="4882" max="4882" width="11.28515625" style="1" customWidth="1"/>
    <col min="4883" max="5120" width="9.140625" style="1"/>
    <col min="5121" max="5121" width="14.5703125" style="1" customWidth="1"/>
    <col min="5122" max="5122" width="41" style="1" customWidth="1"/>
    <col min="5123" max="5123" width="13.140625" style="1" customWidth="1"/>
    <col min="5124" max="5134" width="0" style="1" hidden="1" customWidth="1"/>
    <col min="5135" max="5135" width="10.28515625" style="1" customWidth="1"/>
    <col min="5136" max="5136" width="13" style="1" customWidth="1"/>
    <col min="5137" max="5137" width="11.140625" style="1" customWidth="1"/>
    <col min="5138" max="5138" width="11.28515625" style="1" customWidth="1"/>
    <col min="5139" max="5376" width="9.140625" style="1"/>
    <col min="5377" max="5377" width="14.5703125" style="1" customWidth="1"/>
    <col min="5378" max="5378" width="41" style="1" customWidth="1"/>
    <col min="5379" max="5379" width="13.140625" style="1" customWidth="1"/>
    <col min="5380" max="5390" width="0" style="1" hidden="1" customWidth="1"/>
    <col min="5391" max="5391" width="10.28515625" style="1" customWidth="1"/>
    <col min="5392" max="5392" width="13" style="1" customWidth="1"/>
    <col min="5393" max="5393" width="11.140625" style="1" customWidth="1"/>
    <col min="5394" max="5394" width="11.28515625" style="1" customWidth="1"/>
    <col min="5395" max="5632" width="9.140625" style="1"/>
    <col min="5633" max="5633" width="14.5703125" style="1" customWidth="1"/>
    <col min="5634" max="5634" width="41" style="1" customWidth="1"/>
    <col min="5635" max="5635" width="13.140625" style="1" customWidth="1"/>
    <col min="5636" max="5646" width="0" style="1" hidden="1" customWidth="1"/>
    <col min="5647" max="5647" width="10.28515625" style="1" customWidth="1"/>
    <col min="5648" max="5648" width="13" style="1" customWidth="1"/>
    <col min="5649" max="5649" width="11.140625" style="1" customWidth="1"/>
    <col min="5650" max="5650" width="11.28515625" style="1" customWidth="1"/>
    <col min="5651" max="5888" width="9.140625" style="1"/>
    <col min="5889" max="5889" width="14.5703125" style="1" customWidth="1"/>
    <col min="5890" max="5890" width="41" style="1" customWidth="1"/>
    <col min="5891" max="5891" width="13.140625" style="1" customWidth="1"/>
    <col min="5892" max="5902" width="0" style="1" hidden="1" customWidth="1"/>
    <col min="5903" max="5903" width="10.28515625" style="1" customWidth="1"/>
    <col min="5904" max="5904" width="13" style="1" customWidth="1"/>
    <col min="5905" max="5905" width="11.140625" style="1" customWidth="1"/>
    <col min="5906" max="5906" width="11.28515625" style="1" customWidth="1"/>
    <col min="5907" max="6144" width="9.140625" style="1"/>
    <col min="6145" max="6145" width="14.5703125" style="1" customWidth="1"/>
    <col min="6146" max="6146" width="41" style="1" customWidth="1"/>
    <col min="6147" max="6147" width="13.140625" style="1" customWidth="1"/>
    <col min="6148" max="6158" width="0" style="1" hidden="1" customWidth="1"/>
    <col min="6159" max="6159" width="10.28515625" style="1" customWidth="1"/>
    <col min="6160" max="6160" width="13" style="1" customWidth="1"/>
    <col min="6161" max="6161" width="11.140625" style="1" customWidth="1"/>
    <col min="6162" max="6162" width="11.28515625" style="1" customWidth="1"/>
    <col min="6163" max="6400" width="9.140625" style="1"/>
    <col min="6401" max="6401" width="14.5703125" style="1" customWidth="1"/>
    <col min="6402" max="6402" width="41" style="1" customWidth="1"/>
    <col min="6403" max="6403" width="13.140625" style="1" customWidth="1"/>
    <col min="6404" max="6414" width="0" style="1" hidden="1" customWidth="1"/>
    <col min="6415" max="6415" width="10.28515625" style="1" customWidth="1"/>
    <col min="6416" max="6416" width="13" style="1" customWidth="1"/>
    <col min="6417" max="6417" width="11.140625" style="1" customWidth="1"/>
    <col min="6418" max="6418" width="11.28515625" style="1" customWidth="1"/>
    <col min="6419" max="6656" width="9.140625" style="1"/>
    <col min="6657" max="6657" width="14.5703125" style="1" customWidth="1"/>
    <col min="6658" max="6658" width="41" style="1" customWidth="1"/>
    <col min="6659" max="6659" width="13.140625" style="1" customWidth="1"/>
    <col min="6660" max="6670" width="0" style="1" hidden="1" customWidth="1"/>
    <col min="6671" max="6671" width="10.28515625" style="1" customWidth="1"/>
    <col min="6672" max="6672" width="13" style="1" customWidth="1"/>
    <col min="6673" max="6673" width="11.140625" style="1" customWidth="1"/>
    <col min="6674" max="6674" width="11.28515625" style="1" customWidth="1"/>
    <col min="6675" max="6912" width="9.140625" style="1"/>
    <col min="6913" max="6913" width="14.5703125" style="1" customWidth="1"/>
    <col min="6914" max="6914" width="41" style="1" customWidth="1"/>
    <col min="6915" max="6915" width="13.140625" style="1" customWidth="1"/>
    <col min="6916" max="6926" width="0" style="1" hidden="1" customWidth="1"/>
    <col min="6927" max="6927" width="10.28515625" style="1" customWidth="1"/>
    <col min="6928" max="6928" width="13" style="1" customWidth="1"/>
    <col min="6929" max="6929" width="11.140625" style="1" customWidth="1"/>
    <col min="6930" max="6930" width="11.28515625" style="1" customWidth="1"/>
    <col min="6931" max="7168" width="9.140625" style="1"/>
    <col min="7169" max="7169" width="14.5703125" style="1" customWidth="1"/>
    <col min="7170" max="7170" width="41" style="1" customWidth="1"/>
    <col min="7171" max="7171" width="13.140625" style="1" customWidth="1"/>
    <col min="7172" max="7182" width="0" style="1" hidden="1" customWidth="1"/>
    <col min="7183" max="7183" width="10.28515625" style="1" customWidth="1"/>
    <col min="7184" max="7184" width="13" style="1" customWidth="1"/>
    <col min="7185" max="7185" width="11.140625" style="1" customWidth="1"/>
    <col min="7186" max="7186" width="11.28515625" style="1" customWidth="1"/>
    <col min="7187" max="7424" width="9.140625" style="1"/>
    <col min="7425" max="7425" width="14.5703125" style="1" customWidth="1"/>
    <col min="7426" max="7426" width="41" style="1" customWidth="1"/>
    <col min="7427" max="7427" width="13.140625" style="1" customWidth="1"/>
    <col min="7428" max="7438" width="0" style="1" hidden="1" customWidth="1"/>
    <col min="7439" max="7439" width="10.28515625" style="1" customWidth="1"/>
    <col min="7440" max="7440" width="13" style="1" customWidth="1"/>
    <col min="7441" max="7441" width="11.140625" style="1" customWidth="1"/>
    <col min="7442" max="7442" width="11.28515625" style="1" customWidth="1"/>
    <col min="7443" max="7680" width="9.140625" style="1"/>
    <col min="7681" max="7681" width="14.5703125" style="1" customWidth="1"/>
    <col min="7682" max="7682" width="41" style="1" customWidth="1"/>
    <col min="7683" max="7683" width="13.140625" style="1" customWidth="1"/>
    <col min="7684" max="7694" width="0" style="1" hidden="1" customWidth="1"/>
    <col min="7695" max="7695" width="10.28515625" style="1" customWidth="1"/>
    <col min="7696" max="7696" width="13" style="1" customWidth="1"/>
    <col min="7697" max="7697" width="11.140625" style="1" customWidth="1"/>
    <col min="7698" max="7698" width="11.28515625" style="1" customWidth="1"/>
    <col min="7699" max="7936" width="9.140625" style="1"/>
    <col min="7937" max="7937" width="14.5703125" style="1" customWidth="1"/>
    <col min="7938" max="7938" width="41" style="1" customWidth="1"/>
    <col min="7939" max="7939" width="13.140625" style="1" customWidth="1"/>
    <col min="7940" max="7950" width="0" style="1" hidden="1" customWidth="1"/>
    <col min="7951" max="7951" width="10.28515625" style="1" customWidth="1"/>
    <col min="7952" max="7952" width="13" style="1" customWidth="1"/>
    <col min="7953" max="7953" width="11.140625" style="1" customWidth="1"/>
    <col min="7954" max="7954" width="11.28515625" style="1" customWidth="1"/>
    <col min="7955" max="8192" width="9.140625" style="1"/>
    <col min="8193" max="8193" width="14.5703125" style="1" customWidth="1"/>
    <col min="8194" max="8194" width="41" style="1" customWidth="1"/>
    <col min="8195" max="8195" width="13.140625" style="1" customWidth="1"/>
    <col min="8196" max="8206" width="0" style="1" hidden="1" customWidth="1"/>
    <col min="8207" max="8207" width="10.28515625" style="1" customWidth="1"/>
    <col min="8208" max="8208" width="13" style="1" customWidth="1"/>
    <col min="8209" max="8209" width="11.140625" style="1" customWidth="1"/>
    <col min="8210" max="8210" width="11.28515625" style="1" customWidth="1"/>
    <col min="8211" max="8448" width="9.140625" style="1"/>
    <col min="8449" max="8449" width="14.5703125" style="1" customWidth="1"/>
    <col min="8450" max="8450" width="41" style="1" customWidth="1"/>
    <col min="8451" max="8451" width="13.140625" style="1" customWidth="1"/>
    <col min="8452" max="8462" width="0" style="1" hidden="1" customWidth="1"/>
    <col min="8463" max="8463" width="10.28515625" style="1" customWidth="1"/>
    <col min="8464" max="8464" width="13" style="1" customWidth="1"/>
    <col min="8465" max="8465" width="11.140625" style="1" customWidth="1"/>
    <col min="8466" max="8466" width="11.28515625" style="1" customWidth="1"/>
    <col min="8467" max="8704" width="9.140625" style="1"/>
    <col min="8705" max="8705" width="14.5703125" style="1" customWidth="1"/>
    <col min="8706" max="8706" width="41" style="1" customWidth="1"/>
    <col min="8707" max="8707" width="13.140625" style="1" customWidth="1"/>
    <col min="8708" max="8718" width="0" style="1" hidden="1" customWidth="1"/>
    <col min="8719" max="8719" width="10.28515625" style="1" customWidth="1"/>
    <col min="8720" max="8720" width="13" style="1" customWidth="1"/>
    <col min="8721" max="8721" width="11.140625" style="1" customWidth="1"/>
    <col min="8722" max="8722" width="11.28515625" style="1" customWidth="1"/>
    <col min="8723" max="8960" width="9.140625" style="1"/>
    <col min="8961" max="8961" width="14.5703125" style="1" customWidth="1"/>
    <col min="8962" max="8962" width="41" style="1" customWidth="1"/>
    <col min="8963" max="8963" width="13.140625" style="1" customWidth="1"/>
    <col min="8964" max="8974" width="0" style="1" hidden="1" customWidth="1"/>
    <col min="8975" max="8975" width="10.28515625" style="1" customWidth="1"/>
    <col min="8976" max="8976" width="13" style="1" customWidth="1"/>
    <col min="8977" max="8977" width="11.140625" style="1" customWidth="1"/>
    <col min="8978" max="8978" width="11.28515625" style="1" customWidth="1"/>
    <col min="8979" max="9216" width="9.140625" style="1"/>
    <col min="9217" max="9217" width="14.5703125" style="1" customWidth="1"/>
    <col min="9218" max="9218" width="41" style="1" customWidth="1"/>
    <col min="9219" max="9219" width="13.140625" style="1" customWidth="1"/>
    <col min="9220" max="9230" width="0" style="1" hidden="1" customWidth="1"/>
    <col min="9231" max="9231" width="10.28515625" style="1" customWidth="1"/>
    <col min="9232" max="9232" width="13" style="1" customWidth="1"/>
    <col min="9233" max="9233" width="11.140625" style="1" customWidth="1"/>
    <col min="9234" max="9234" width="11.28515625" style="1" customWidth="1"/>
    <col min="9235" max="9472" width="9.140625" style="1"/>
    <col min="9473" max="9473" width="14.5703125" style="1" customWidth="1"/>
    <col min="9474" max="9474" width="41" style="1" customWidth="1"/>
    <col min="9475" max="9475" width="13.140625" style="1" customWidth="1"/>
    <col min="9476" max="9486" width="0" style="1" hidden="1" customWidth="1"/>
    <col min="9487" max="9487" width="10.28515625" style="1" customWidth="1"/>
    <col min="9488" max="9488" width="13" style="1" customWidth="1"/>
    <col min="9489" max="9489" width="11.140625" style="1" customWidth="1"/>
    <col min="9490" max="9490" width="11.28515625" style="1" customWidth="1"/>
    <col min="9491" max="9728" width="9.140625" style="1"/>
    <col min="9729" max="9729" width="14.5703125" style="1" customWidth="1"/>
    <col min="9730" max="9730" width="41" style="1" customWidth="1"/>
    <col min="9731" max="9731" width="13.140625" style="1" customWidth="1"/>
    <col min="9732" max="9742" width="0" style="1" hidden="1" customWidth="1"/>
    <col min="9743" max="9743" width="10.28515625" style="1" customWidth="1"/>
    <col min="9744" max="9744" width="13" style="1" customWidth="1"/>
    <col min="9745" max="9745" width="11.140625" style="1" customWidth="1"/>
    <col min="9746" max="9746" width="11.28515625" style="1" customWidth="1"/>
    <col min="9747" max="9984" width="9.140625" style="1"/>
    <col min="9985" max="9985" width="14.5703125" style="1" customWidth="1"/>
    <col min="9986" max="9986" width="41" style="1" customWidth="1"/>
    <col min="9987" max="9987" width="13.140625" style="1" customWidth="1"/>
    <col min="9988" max="9998" width="0" style="1" hidden="1" customWidth="1"/>
    <col min="9999" max="9999" width="10.28515625" style="1" customWidth="1"/>
    <col min="10000" max="10000" width="13" style="1" customWidth="1"/>
    <col min="10001" max="10001" width="11.140625" style="1" customWidth="1"/>
    <col min="10002" max="10002" width="11.28515625" style="1" customWidth="1"/>
    <col min="10003" max="10240" width="9.140625" style="1"/>
    <col min="10241" max="10241" width="14.5703125" style="1" customWidth="1"/>
    <col min="10242" max="10242" width="41" style="1" customWidth="1"/>
    <col min="10243" max="10243" width="13.140625" style="1" customWidth="1"/>
    <col min="10244" max="10254" width="0" style="1" hidden="1" customWidth="1"/>
    <col min="10255" max="10255" width="10.28515625" style="1" customWidth="1"/>
    <col min="10256" max="10256" width="13" style="1" customWidth="1"/>
    <col min="10257" max="10257" width="11.140625" style="1" customWidth="1"/>
    <col min="10258" max="10258" width="11.28515625" style="1" customWidth="1"/>
    <col min="10259" max="10496" width="9.140625" style="1"/>
    <col min="10497" max="10497" width="14.5703125" style="1" customWidth="1"/>
    <col min="10498" max="10498" width="41" style="1" customWidth="1"/>
    <col min="10499" max="10499" width="13.140625" style="1" customWidth="1"/>
    <col min="10500" max="10510" width="0" style="1" hidden="1" customWidth="1"/>
    <col min="10511" max="10511" width="10.28515625" style="1" customWidth="1"/>
    <col min="10512" max="10512" width="13" style="1" customWidth="1"/>
    <col min="10513" max="10513" width="11.140625" style="1" customWidth="1"/>
    <col min="10514" max="10514" width="11.28515625" style="1" customWidth="1"/>
    <col min="10515" max="10752" width="9.140625" style="1"/>
    <col min="10753" max="10753" width="14.5703125" style="1" customWidth="1"/>
    <col min="10754" max="10754" width="41" style="1" customWidth="1"/>
    <col min="10755" max="10755" width="13.140625" style="1" customWidth="1"/>
    <col min="10756" max="10766" width="0" style="1" hidden="1" customWidth="1"/>
    <col min="10767" max="10767" width="10.28515625" style="1" customWidth="1"/>
    <col min="10768" max="10768" width="13" style="1" customWidth="1"/>
    <col min="10769" max="10769" width="11.140625" style="1" customWidth="1"/>
    <col min="10770" max="10770" width="11.28515625" style="1" customWidth="1"/>
    <col min="10771" max="11008" width="9.140625" style="1"/>
    <col min="11009" max="11009" width="14.5703125" style="1" customWidth="1"/>
    <col min="11010" max="11010" width="41" style="1" customWidth="1"/>
    <col min="11011" max="11011" width="13.140625" style="1" customWidth="1"/>
    <col min="11012" max="11022" width="0" style="1" hidden="1" customWidth="1"/>
    <col min="11023" max="11023" width="10.28515625" style="1" customWidth="1"/>
    <col min="11024" max="11024" width="13" style="1" customWidth="1"/>
    <col min="11025" max="11025" width="11.140625" style="1" customWidth="1"/>
    <col min="11026" max="11026" width="11.28515625" style="1" customWidth="1"/>
    <col min="11027" max="11264" width="9.140625" style="1"/>
    <col min="11265" max="11265" width="14.5703125" style="1" customWidth="1"/>
    <col min="11266" max="11266" width="41" style="1" customWidth="1"/>
    <col min="11267" max="11267" width="13.140625" style="1" customWidth="1"/>
    <col min="11268" max="11278" width="0" style="1" hidden="1" customWidth="1"/>
    <col min="11279" max="11279" width="10.28515625" style="1" customWidth="1"/>
    <col min="11280" max="11280" width="13" style="1" customWidth="1"/>
    <col min="11281" max="11281" width="11.140625" style="1" customWidth="1"/>
    <col min="11282" max="11282" width="11.28515625" style="1" customWidth="1"/>
    <col min="11283" max="11520" width="9.140625" style="1"/>
    <col min="11521" max="11521" width="14.5703125" style="1" customWidth="1"/>
    <col min="11522" max="11522" width="41" style="1" customWidth="1"/>
    <col min="11523" max="11523" width="13.140625" style="1" customWidth="1"/>
    <col min="11524" max="11534" width="0" style="1" hidden="1" customWidth="1"/>
    <col min="11535" max="11535" width="10.28515625" style="1" customWidth="1"/>
    <col min="11536" max="11536" width="13" style="1" customWidth="1"/>
    <col min="11537" max="11537" width="11.140625" style="1" customWidth="1"/>
    <col min="11538" max="11538" width="11.28515625" style="1" customWidth="1"/>
    <col min="11539" max="11776" width="9.140625" style="1"/>
    <col min="11777" max="11777" width="14.5703125" style="1" customWidth="1"/>
    <col min="11778" max="11778" width="41" style="1" customWidth="1"/>
    <col min="11779" max="11779" width="13.140625" style="1" customWidth="1"/>
    <col min="11780" max="11790" width="0" style="1" hidden="1" customWidth="1"/>
    <col min="11791" max="11791" width="10.28515625" style="1" customWidth="1"/>
    <col min="11792" max="11792" width="13" style="1" customWidth="1"/>
    <col min="11793" max="11793" width="11.140625" style="1" customWidth="1"/>
    <col min="11794" max="11794" width="11.28515625" style="1" customWidth="1"/>
    <col min="11795" max="12032" width="9.140625" style="1"/>
    <col min="12033" max="12033" width="14.5703125" style="1" customWidth="1"/>
    <col min="12034" max="12034" width="41" style="1" customWidth="1"/>
    <col min="12035" max="12035" width="13.140625" style="1" customWidth="1"/>
    <col min="12036" max="12046" width="0" style="1" hidden="1" customWidth="1"/>
    <col min="12047" max="12047" width="10.28515625" style="1" customWidth="1"/>
    <col min="12048" max="12048" width="13" style="1" customWidth="1"/>
    <col min="12049" max="12049" width="11.140625" style="1" customWidth="1"/>
    <col min="12050" max="12050" width="11.28515625" style="1" customWidth="1"/>
    <col min="12051" max="12288" width="9.140625" style="1"/>
    <col min="12289" max="12289" width="14.5703125" style="1" customWidth="1"/>
    <col min="12290" max="12290" width="41" style="1" customWidth="1"/>
    <col min="12291" max="12291" width="13.140625" style="1" customWidth="1"/>
    <col min="12292" max="12302" width="0" style="1" hidden="1" customWidth="1"/>
    <col min="12303" max="12303" width="10.28515625" style="1" customWidth="1"/>
    <col min="12304" max="12304" width="13" style="1" customWidth="1"/>
    <col min="12305" max="12305" width="11.140625" style="1" customWidth="1"/>
    <col min="12306" max="12306" width="11.28515625" style="1" customWidth="1"/>
    <col min="12307" max="12544" width="9.140625" style="1"/>
    <col min="12545" max="12545" width="14.5703125" style="1" customWidth="1"/>
    <col min="12546" max="12546" width="41" style="1" customWidth="1"/>
    <col min="12547" max="12547" width="13.140625" style="1" customWidth="1"/>
    <col min="12548" max="12558" width="0" style="1" hidden="1" customWidth="1"/>
    <col min="12559" max="12559" width="10.28515625" style="1" customWidth="1"/>
    <col min="12560" max="12560" width="13" style="1" customWidth="1"/>
    <col min="12561" max="12561" width="11.140625" style="1" customWidth="1"/>
    <col min="12562" max="12562" width="11.28515625" style="1" customWidth="1"/>
    <col min="12563" max="12800" width="9.140625" style="1"/>
    <col min="12801" max="12801" width="14.5703125" style="1" customWidth="1"/>
    <col min="12802" max="12802" width="41" style="1" customWidth="1"/>
    <col min="12803" max="12803" width="13.140625" style="1" customWidth="1"/>
    <col min="12804" max="12814" width="0" style="1" hidden="1" customWidth="1"/>
    <col min="12815" max="12815" width="10.28515625" style="1" customWidth="1"/>
    <col min="12816" max="12816" width="13" style="1" customWidth="1"/>
    <col min="12817" max="12817" width="11.140625" style="1" customWidth="1"/>
    <col min="12818" max="12818" width="11.28515625" style="1" customWidth="1"/>
    <col min="12819" max="13056" width="9.140625" style="1"/>
    <col min="13057" max="13057" width="14.5703125" style="1" customWidth="1"/>
    <col min="13058" max="13058" width="41" style="1" customWidth="1"/>
    <col min="13059" max="13059" width="13.140625" style="1" customWidth="1"/>
    <col min="13060" max="13070" width="0" style="1" hidden="1" customWidth="1"/>
    <col min="13071" max="13071" width="10.28515625" style="1" customWidth="1"/>
    <col min="13072" max="13072" width="13" style="1" customWidth="1"/>
    <col min="13073" max="13073" width="11.140625" style="1" customWidth="1"/>
    <col min="13074" max="13074" width="11.28515625" style="1" customWidth="1"/>
    <col min="13075" max="13312" width="9.140625" style="1"/>
    <col min="13313" max="13313" width="14.5703125" style="1" customWidth="1"/>
    <col min="13314" max="13314" width="41" style="1" customWidth="1"/>
    <col min="13315" max="13315" width="13.140625" style="1" customWidth="1"/>
    <col min="13316" max="13326" width="0" style="1" hidden="1" customWidth="1"/>
    <col min="13327" max="13327" width="10.28515625" style="1" customWidth="1"/>
    <col min="13328" max="13328" width="13" style="1" customWidth="1"/>
    <col min="13329" max="13329" width="11.140625" style="1" customWidth="1"/>
    <col min="13330" max="13330" width="11.28515625" style="1" customWidth="1"/>
    <col min="13331" max="13568" width="9.140625" style="1"/>
    <col min="13569" max="13569" width="14.5703125" style="1" customWidth="1"/>
    <col min="13570" max="13570" width="41" style="1" customWidth="1"/>
    <col min="13571" max="13571" width="13.140625" style="1" customWidth="1"/>
    <col min="13572" max="13582" width="0" style="1" hidden="1" customWidth="1"/>
    <col min="13583" max="13583" width="10.28515625" style="1" customWidth="1"/>
    <col min="13584" max="13584" width="13" style="1" customWidth="1"/>
    <col min="13585" max="13585" width="11.140625" style="1" customWidth="1"/>
    <col min="13586" max="13586" width="11.28515625" style="1" customWidth="1"/>
    <col min="13587" max="13824" width="9.140625" style="1"/>
    <col min="13825" max="13825" width="14.5703125" style="1" customWidth="1"/>
    <col min="13826" max="13826" width="41" style="1" customWidth="1"/>
    <col min="13827" max="13827" width="13.140625" style="1" customWidth="1"/>
    <col min="13828" max="13838" width="0" style="1" hidden="1" customWidth="1"/>
    <col min="13839" max="13839" width="10.28515625" style="1" customWidth="1"/>
    <col min="13840" max="13840" width="13" style="1" customWidth="1"/>
    <col min="13841" max="13841" width="11.140625" style="1" customWidth="1"/>
    <col min="13842" max="13842" width="11.28515625" style="1" customWidth="1"/>
    <col min="13843" max="14080" width="9.140625" style="1"/>
    <col min="14081" max="14081" width="14.5703125" style="1" customWidth="1"/>
    <col min="14082" max="14082" width="41" style="1" customWidth="1"/>
    <col min="14083" max="14083" width="13.140625" style="1" customWidth="1"/>
    <col min="14084" max="14094" width="0" style="1" hidden="1" customWidth="1"/>
    <col min="14095" max="14095" width="10.28515625" style="1" customWidth="1"/>
    <col min="14096" max="14096" width="13" style="1" customWidth="1"/>
    <col min="14097" max="14097" width="11.140625" style="1" customWidth="1"/>
    <col min="14098" max="14098" width="11.28515625" style="1" customWidth="1"/>
    <col min="14099" max="14336" width="9.140625" style="1"/>
    <col min="14337" max="14337" width="14.5703125" style="1" customWidth="1"/>
    <col min="14338" max="14338" width="41" style="1" customWidth="1"/>
    <col min="14339" max="14339" width="13.140625" style="1" customWidth="1"/>
    <col min="14340" max="14350" width="0" style="1" hidden="1" customWidth="1"/>
    <col min="14351" max="14351" width="10.28515625" style="1" customWidth="1"/>
    <col min="14352" max="14352" width="13" style="1" customWidth="1"/>
    <col min="14353" max="14353" width="11.140625" style="1" customWidth="1"/>
    <col min="14354" max="14354" width="11.28515625" style="1" customWidth="1"/>
    <col min="14355" max="14592" width="9.140625" style="1"/>
    <col min="14593" max="14593" width="14.5703125" style="1" customWidth="1"/>
    <col min="14594" max="14594" width="41" style="1" customWidth="1"/>
    <col min="14595" max="14595" width="13.140625" style="1" customWidth="1"/>
    <col min="14596" max="14606" width="0" style="1" hidden="1" customWidth="1"/>
    <col min="14607" max="14607" width="10.28515625" style="1" customWidth="1"/>
    <col min="14608" max="14608" width="13" style="1" customWidth="1"/>
    <col min="14609" max="14609" width="11.140625" style="1" customWidth="1"/>
    <col min="14610" max="14610" width="11.28515625" style="1" customWidth="1"/>
    <col min="14611" max="14848" width="9.140625" style="1"/>
    <col min="14849" max="14849" width="14.5703125" style="1" customWidth="1"/>
    <col min="14850" max="14850" width="41" style="1" customWidth="1"/>
    <col min="14851" max="14851" width="13.140625" style="1" customWidth="1"/>
    <col min="14852" max="14862" width="0" style="1" hidden="1" customWidth="1"/>
    <col min="14863" max="14863" width="10.28515625" style="1" customWidth="1"/>
    <col min="14864" max="14864" width="13" style="1" customWidth="1"/>
    <col min="14865" max="14865" width="11.140625" style="1" customWidth="1"/>
    <col min="14866" max="14866" width="11.28515625" style="1" customWidth="1"/>
    <col min="14867" max="15104" width="9.140625" style="1"/>
    <col min="15105" max="15105" width="14.5703125" style="1" customWidth="1"/>
    <col min="15106" max="15106" width="41" style="1" customWidth="1"/>
    <col min="15107" max="15107" width="13.140625" style="1" customWidth="1"/>
    <col min="15108" max="15118" width="0" style="1" hidden="1" customWidth="1"/>
    <col min="15119" max="15119" width="10.28515625" style="1" customWidth="1"/>
    <col min="15120" max="15120" width="13" style="1" customWidth="1"/>
    <col min="15121" max="15121" width="11.140625" style="1" customWidth="1"/>
    <col min="15122" max="15122" width="11.28515625" style="1" customWidth="1"/>
    <col min="15123" max="15360" width="9.140625" style="1"/>
    <col min="15361" max="15361" width="14.5703125" style="1" customWidth="1"/>
    <col min="15362" max="15362" width="41" style="1" customWidth="1"/>
    <col min="15363" max="15363" width="13.140625" style="1" customWidth="1"/>
    <col min="15364" max="15374" width="0" style="1" hidden="1" customWidth="1"/>
    <col min="15375" max="15375" width="10.28515625" style="1" customWidth="1"/>
    <col min="15376" max="15376" width="13" style="1" customWidth="1"/>
    <col min="15377" max="15377" width="11.140625" style="1" customWidth="1"/>
    <col min="15378" max="15378" width="11.28515625" style="1" customWidth="1"/>
    <col min="15379" max="15616" width="9.140625" style="1"/>
    <col min="15617" max="15617" width="14.5703125" style="1" customWidth="1"/>
    <col min="15618" max="15618" width="41" style="1" customWidth="1"/>
    <col min="15619" max="15619" width="13.140625" style="1" customWidth="1"/>
    <col min="15620" max="15630" width="0" style="1" hidden="1" customWidth="1"/>
    <col min="15631" max="15631" width="10.28515625" style="1" customWidth="1"/>
    <col min="15632" max="15632" width="13" style="1" customWidth="1"/>
    <col min="15633" max="15633" width="11.140625" style="1" customWidth="1"/>
    <col min="15634" max="15634" width="11.28515625" style="1" customWidth="1"/>
    <col min="15635" max="15872" width="9.140625" style="1"/>
    <col min="15873" max="15873" width="14.5703125" style="1" customWidth="1"/>
    <col min="15874" max="15874" width="41" style="1" customWidth="1"/>
    <col min="15875" max="15875" width="13.140625" style="1" customWidth="1"/>
    <col min="15876" max="15886" width="0" style="1" hidden="1" customWidth="1"/>
    <col min="15887" max="15887" width="10.28515625" style="1" customWidth="1"/>
    <col min="15888" max="15888" width="13" style="1" customWidth="1"/>
    <col min="15889" max="15889" width="11.140625" style="1" customWidth="1"/>
    <col min="15890" max="15890" width="11.28515625" style="1" customWidth="1"/>
    <col min="15891" max="16128" width="9.140625" style="1"/>
    <col min="16129" max="16129" width="14.5703125" style="1" customWidth="1"/>
    <col min="16130" max="16130" width="41" style="1" customWidth="1"/>
    <col min="16131" max="16131" width="13.140625" style="1" customWidth="1"/>
    <col min="16132" max="16142" width="0" style="1" hidden="1" customWidth="1"/>
    <col min="16143" max="16143" width="10.28515625" style="1" customWidth="1"/>
    <col min="16144" max="16144" width="13" style="1" customWidth="1"/>
    <col min="16145" max="16145" width="11.140625" style="1" customWidth="1"/>
    <col min="16146" max="16146" width="11.28515625" style="1" customWidth="1"/>
    <col min="16147" max="16384" width="9.140625" style="1"/>
  </cols>
  <sheetData>
    <row r="1" spans="1:16" x14ac:dyDescent="0.25">
      <c r="F1" s="4"/>
      <c r="G1" s="4"/>
      <c r="O1" s="5"/>
    </row>
    <row r="2" spans="1:16" x14ac:dyDescent="0.25">
      <c r="A2" s="7"/>
      <c r="F2" s="7"/>
      <c r="G2" s="7"/>
      <c r="O2" s="5"/>
    </row>
    <row r="3" spans="1:16" x14ac:dyDescent="0.25">
      <c r="A3" s="7"/>
      <c r="F3" s="7"/>
      <c r="G3" s="7"/>
      <c r="O3" s="5"/>
    </row>
    <row r="5" spans="1:16" ht="20.25" x14ac:dyDescent="0.3">
      <c r="A5" s="349" t="s">
        <v>0</v>
      </c>
      <c r="B5" s="349"/>
      <c r="C5" s="349"/>
      <c r="D5" s="349"/>
      <c r="E5" s="349"/>
      <c r="F5" s="268"/>
      <c r="G5" s="268"/>
      <c r="H5" s="268"/>
      <c r="I5" s="268"/>
      <c r="J5" s="268"/>
      <c r="K5" s="268"/>
      <c r="L5" s="268"/>
      <c r="M5" s="268"/>
      <c r="N5" s="268"/>
      <c r="O5" s="268"/>
    </row>
    <row r="6" spans="1:16" ht="15.75" thickBot="1" x14ac:dyDescent="0.3">
      <c r="A6" s="7"/>
      <c r="B6" s="8"/>
      <c r="C6" s="8"/>
      <c r="D6" s="7"/>
    </row>
    <row r="7" spans="1:16" ht="94.5" customHeight="1" thickBot="1" x14ac:dyDescent="0.3">
      <c r="A7" s="9" t="s">
        <v>1</v>
      </c>
      <c r="B7" s="10" t="s">
        <v>2</v>
      </c>
      <c r="C7" s="11" t="s">
        <v>3</v>
      </c>
      <c r="D7" s="12" t="s">
        <v>4</v>
      </c>
      <c r="E7" s="13" t="s">
        <v>5</v>
      </c>
      <c r="F7" s="11" t="s">
        <v>6</v>
      </c>
      <c r="G7" s="11" t="s">
        <v>7</v>
      </c>
      <c r="H7" s="14" t="s">
        <v>8</v>
      </c>
      <c r="I7" s="14" t="s">
        <v>9</v>
      </c>
      <c r="J7" s="14" t="s">
        <v>10</v>
      </c>
      <c r="K7" s="14" t="s">
        <v>11</v>
      </c>
      <c r="L7" s="14" t="s">
        <v>12</v>
      </c>
      <c r="M7" s="14" t="s">
        <v>13</v>
      </c>
      <c r="N7" s="14" t="s">
        <v>14</v>
      </c>
      <c r="O7" s="15" t="s">
        <v>599</v>
      </c>
      <c r="P7" s="16" t="s">
        <v>15</v>
      </c>
    </row>
    <row r="8" spans="1:16" ht="15.75" thickBot="1" x14ac:dyDescent="0.3">
      <c r="A8" s="17"/>
      <c r="B8" s="18" t="s">
        <v>16</v>
      </c>
      <c r="C8" s="19">
        <f>C9+C12+C17+C18</f>
        <v>63500</v>
      </c>
      <c r="D8" s="19">
        <f>D9+D12+D17+D18</f>
        <v>0</v>
      </c>
      <c r="E8" s="19">
        <f t="shared" ref="E8:O8" si="0">E9+E12+E18</f>
        <v>0</v>
      </c>
      <c r="F8" s="19">
        <f t="shared" si="0"/>
        <v>0</v>
      </c>
      <c r="G8" s="20">
        <f t="shared" si="0"/>
        <v>0</v>
      </c>
      <c r="H8" s="19">
        <f>H9+H12+H18</f>
        <v>0</v>
      </c>
      <c r="I8" s="19">
        <f t="shared" si="0"/>
        <v>0</v>
      </c>
      <c r="J8" s="19">
        <f t="shared" si="0"/>
        <v>0</v>
      </c>
      <c r="K8" s="19">
        <f t="shared" si="0"/>
        <v>0</v>
      </c>
      <c r="L8" s="19">
        <f t="shared" si="0"/>
        <v>0</v>
      </c>
      <c r="M8" s="19">
        <f t="shared" si="0"/>
        <v>0</v>
      </c>
      <c r="N8" s="19">
        <f t="shared" si="0"/>
        <v>0</v>
      </c>
      <c r="O8" s="19">
        <f t="shared" si="0"/>
        <v>82768</v>
      </c>
      <c r="P8" s="21">
        <f>SUM(P9:P12)</f>
        <v>74000</v>
      </c>
    </row>
    <row r="9" spans="1:16" x14ac:dyDescent="0.25">
      <c r="A9" s="22" t="s">
        <v>17</v>
      </c>
      <c r="B9" s="23" t="s">
        <v>18</v>
      </c>
      <c r="C9" s="24">
        <f t="shared" ref="C9:O9" si="1">SUM(C10:C11)</f>
        <v>0</v>
      </c>
      <c r="D9" s="24">
        <f t="shared" si="1"/>
        <v>0</v>
      </c>
      <c r="E9" s="24">
        <f t="shared" si="1"/>
        <v>0</v>
      </c>
      <c r="F9" s="24">
        <f t="shared" si="1"/>
        <v>0</v>
      </c>
      <c r="G9" s="25">
        <f t="shared" si="1"/>
        <v>0</v>
      </c>
      <c r="H9" s="24">
        <f t="shared" si="1"/>
        <v>0</v>
      </c>
      <c r="I9" s="24">
        <f t="shared" si="1"/>
        <v>0</v>
      </c>
      <c r="J9" s="24">
        <f t="shared" si="1"/>
        <v>0</v>
      </c>
      <c r="K9" s="24">
        <f t="shared" si="1"/>
        <v>0</v>
      </c>
      <c r="L9" s="24">
        <f t="shared" si="1"/>
        <v>0</v>
      </c>
      <c r="M9" s="24">
        <f t="shared" si="1"/>
        <v>0</v>
      </c>
      <c r="N9" s="24">
        <f t="shared" si="1"/>
        <v>0</v>
      </c>
      <c r="O9" s="24">
        <f t="shared" si="1"/>
        <v>0</v>
      </c>
      <c r="P9" s="26">
        <f t="shared" ref="P9:P49" si="2">SUM(D9:O9)</f>
        <v>0</v>
      </c>
    </row>
    <row r="10" spans="1:16" ht="45" x14ac:dyDescent="0.25">
      <c r="A10" s="27" t="s">
        <v>19</v>
      </c>
      <c r="B10" s="28" t="s">
        <v>20</v>
      </c>
      <c r="C10" s="28"/>
      <c r="D10" s="29"/>
      <c r="E10" s="29"/>
      <c r="F10" s="29"/>
      <c r="G10" s="30"/>
      <c r="H10" s="29"/>
      <c r="I10" s="29"/>
      <c r="J10" s="29"/>
      <c r="K10" s="29"/>
      <c r="L10" s="29"/>
      <c r="M10" s="29"/>
      <c r="N10" s="29"/>
      <c r="O10" s="29"/>
      <c r="P10" s="26">
        <f t="shared" si="2"/>
        <v>0</v>
      </c>
    </row>
    <row r="11" spans="1:16" ht="30" x14ac:dyDescent="0.25">
      <c r="A11" s="27" t="s">
        <v>21</v>
      </c>
      <c r="B11" s="28" t="s">
        <v>22</v>
      </c>
      <c r="C11" s="28"/>
      <c r="D11" s="29"/>
      <c r="E11" s="29"/>
      <c r="F11" s="29"/>
      <c r="G11" s="30"/>
      <c r="H11" s="29"/>
      <c r="I11" s="29"/>
      <c r="J11" s="29"/>
      <c r="K11" s="29"/>
      <c r="L11" s="29"/>
      <c r="M11" s="29"/>
      <c r="N11" s="29"/>
      <c r="O11" s="29"/>
      <c r="P11" s="26">
        <f t="shared" si="2"/>
        <v>0</v>
      </c>
    </row>
    <row r="12" spans="1:16" x14ac:dyDescent="0.25">
      <c r="A12" s="31" t="s">
        <v>23</v>
      </c>
      <c r="B12" s="28" t="s">
        <v>24</v>
      </c>
      <c r="C12" s="29">
        <v>63500</v>
      </c>
      <c r="D12" s="29"/>
      <c r="E12" s="29"/>
      <c r="F12" s="29"/>
      <c r="G12" s="30"/>
      <c r="H12" s="29">
        <f>H13</f>
        <v>0</v>
      </c>
      <c r="I12" s="32">
        <f t="shared" ref="I12:O12" si="3">I13</f>
        <v>0</v>
      </c>
      <c r="J12" s="32">
        <f t="shared" si="3"/>
        <v>0</v>
      </c>
      <c r="K12" s="32">
        <f t="shared" si="3"/>
        <v>0</v>
      </c>
      <c r="L12" s="32">
        <f t="shared" si="3"/>
        <v>0</v>
      </c>
      <c r="M12" s="32">
        <f t="shared" si="3"/>
        <v>0</v>
      </c>
      <c r="N12" s="32">
        <f t="shared" si="3"/>
        <v>0</v>
      </c>
      <c r="O12" s="32">
        <f t="shared" si="3"/>
        <v>82768</v>
      </c>
      <c r="P12" s="26">
        <f>SUM(P13)</f>
        <v>74000</v>
      </c>
    </row>
    <row r="13" spans="1:16" x14ac:dyDescent="0.25">
      <c r="A13" s="31" t="s">
        <v>25</v>
      </c>
      <c r="B13" s="28" t="s">
        <v>26</v>
      </c>
      <c r="C13" s="29">
        <f>SUM(C14:C16)</f>
        <v>63500</v>
      </c>
      <c r="D13" s="29"/>
      <c r="E13" s="29"/>
      <c r="F13" s="29"/>
      <c r="G13" s="30"/>
      <c r="H13" s="29"/>
      <c r="I13" s="29">
        <f t="shared" ref="I13:O13" si="4">SUM(I14:I16)</f>
        <v>0</v>
      </c>
      <c r="J13" s="29">
        <f t="shared" si="4"/>
        <v>0</v>
      </c>
      <c r="K13" s="29">
        <f t="shared" si="4"/>
        <v>0</v>
      </c>
      <c r="L13" s="29">
        <f t="shared" si="4"/>
        <v>0</v>
      </c>
      <c r="M13" s="29">
        <f t="shared" si="4"/>
        <v>0</v>
      </c>
      <c r="N13" s="29">
        <f t="shared" si="4"/>
        <v>0</v>
      </c>
      <c r="O13" s="29">
        <f t="shared" si="4"/>
        <v>82768</v>
      </c>
      <c r="P13" s="26">
        <f>SUM(P14:P16)</f>
        <v>74000</v>
      </c>
    </row>
    <row r="14" spans="1:16" x14ac:dyDescent="0.25">
      <c r="A14" s="27" t="s">
        <v>27</v>
      </c>
      <c r="B14" s="28" t="s">
        <v>28</v>
      </c>
      <c r="C14" s="33">
        <v>60000</v>
      </c>
      <c r="D14" s="34"/>
      <c r="E14" s="32"/>
      <c r="F14" s="32"/>
      <c r="G14" s="35"/>
      <c r="H14" s="36"/>
      <c r="I14" s="32"/>
      <c r="J14" s="32"/>
      <c r="K14" s="32"/>
      <c r="L14" s="29"/>
      <c r="M14" s="32"/>
      <c r="N14" s="29"/>
      <c r="O14" s="37">
        <v>78066</v>
      </c>
      <c r="P14" s="26">
        <v>70500</v>
      </c>
    </row>
    <row r="15" spans="1:16" x14ac:dyDescent="0.25">
      <c r="A15" s="27" t="s">
        <v>29</v>
      </c>
      <c r="B15" s="28" t="s">
        <v>30</v>
      </c>
      <c r="C15" s="33">
        <v>500</v>
      </c>
      <c r="D15" s="32"/>
      <c r="E15" s="32"/>
      <c r="F15" s="32"/>
      <c r="G15" s="35"/>
      <c r="H15" s="36"/>
      <c r="I15" s="32"/>
      <c r="J15" s="32"/>
      <c r="K15" s="32"/>
      <c r="L15" s="29"/>
      <c r="M15" s="32"/>
      <c r="N15" s="29"/>
      <c r="O15" s="37">
        <v>796</v>
      </c>
      <c r="P15" s="26">
        <v>500</v>
      </c>
    </row>
    <row r="16" spans="1:16" x14ac:dyDescent="0.25">
      <c r="A16" s="27" t="s">
        <v>31</v>
      </c>
      <c r="B16" s="28" t="s">
        <v>32</v>
      </c>
      <c r="C16" s="33">
        <v>3000</v>
      </c>
      <c r="D16" s="34"/>
      <c r="E16" s="32" t="s">
        <v>33</v>
      </c>
      <c r="F16" s="32"/>
      <c r="G16" s="35"/>
      <c r="H16" s="36"/>
      <c r="I16" s="32"/>
      <c r="J16" s="29"/>
      <c r="K16" s="32"/>
      <c r="L16" s="32"/>
      <c r="M16" s="32"/>
      <c r="N16" s="29"/>
      <c r="O16" s="37">
        <v>3906</v>
      </c>
      <c r="P16" s="26">
        <v>3000</v>
      </c>
    </row>
    <row r="17" spans="1:16" x14ac:dyDescent="0.25">
      <c r="A17" s="38" t="s">
        <v>34</v>
      </c>
      <c r="B17" s="39" t="s">
        <v>35</v>
      </c>
      <c r="C17" s="40"/>
      <c r="D17" s="41"/>
      <c r="E17" s="42"/>
      <c r="F17" s="42"/>
      <c r="G17" s="43"/>
      <c r="H17" s="44"/>
      <c r="I17" s="42"/>
      <c r="J17" s="45"/>
      <c r="K17" s="42"/>
      <c r="L17" s="42"/>
      <c r="M17" s="42"/>
      <c r="N17" s="45"/>
      <c r="O17" s="43"/>
      <c r="P17" s="26">
        <f>SUM(D17:O17)</f>
        <v>0</v>
      </c>
    </row>
    <row r="18" spans="1:16" ht="15.75" thickBot="1" x14ac:dyDescent="0.3">
      <c r="A18" s="46" t="s">
        <v>36</v>
      </c>
      <c r="B18" s="47" t="s">
        <v>37</v>
      </c>
      <c r="C18" s="47"/>
      <c r="D18" s="48"/>
      <c r="E18" s="45"/>
      <c r="F18" s="45"/>
      <c r="G18" s="49"/>
      <c r="H18" s="45"/>
      <c r="I18" s="45"/>
      <c r="J18" s="45"/>
      <c r="K18" s="45"/>
      <c r="L18" s="45"/>
      <c r="M18" s="45"/>
      <c r="N18" s="45"/>
      <c r="O18" s="49"/>
      <c r="P18" s="50">
        <f>SUM(D18:O18)</f>
        <v>0</v>
      </c>
    </row>
    <row r="19" spans="1:16" ht="15.75" thickBot="1" x14ac:dyDescent="0.3">
      <c r="A19" s="17"/>
      <c r="B19" s="18" t="s">
        <v>38</v>
      </c>
      <c r="C19" s="19">
        <f>SUM(C20:C27)</f>
        <v>170</v>
      </c>
      <c r="D19" s="19">
        <f>SUM(D20:D27)</f>
        <v>0</v>
      </c>
      <c r="E19" s="19">
        <f t="shared" ref="E19:O19" si="5">SUM(E20:E27)</f>
        <v>0</v>
      </c>
      <c r="F19" s="19">
        <f t="shared" si="5"/>
        <v>0</v>
      </c>
      <c r="G19" s="19">
        <f t="shared" si="5"/>
        <v>0</v>
      </c>
      <c r="H19" s="19">
        <f t="shared" si="5"/>
        <v>0</v>
      </c>
      <c r="I19" s="19">
        <f t="shared" si="5"/>
        <v>0</v>
      </c>
      <c r="J19" s="19">
        <f t="shared" si="5"/>
        <v>0</v>
      </c>
      <c r="K19" s="19">
        <f t="shared" si="5"/>
        <v>0</v>
      </c>
      <c r="L19" s="19">
        <f t="shared" si="5"/>
        <v>0</v>
      </c>
      <c r="M19" s="19">
        <f t="shared" si="5"/>
        <v>0</v>
      </c>
      <c r="N19" s="19">
        <f t="shared" si="5"/>
        <v>0</v>
      </c>
      <c r="O19" s="19">
        <f t="shared" si="5"/>
        <v>6</v>
      </c>
      <c r="P19" s="21">
        <f>SUM(P23:P24)</f>
        <v>170</v>
      </c>
    </row>
    <row r="20" spans="1:16" x14ac:dyDescent="0.25">
      <c r="A20" s="51" t="s">
        <v>39</v>
      </c>
      <c r="B20" s="52" t="s">
        <v>40</v>
      </c>
      <c r="C20" s="52"/>
      <c r="D20" s="53"/>
      <c r="E20" s="54"/>
      <c r="F20" s="54"/>
      <c r="G20" s="55"/>
      <c r="H20" s="54"/>
      <c r="I20" s="55"/>
      <c r="J20" s="55"/>
      <c r="K20" s="55"/>
      <c r="L20" s="55"/>
      <c r="M20" s="55"/>
      <c r="N20" s="55"/>
      <c r="O20" s="55"/>
      <c r="P20" s="26">
        <f t="shared" si="2"/>
        <v>0</v>
      </c>
    </row>
    <row r="21" spans="1:16" ht="30" x14ac:dyDescent="0.25">
      <c r="A21" s="22" t="s">
        <v>41</v>
      </c>
      <c r="B21" s="23" t="s">
        <v>42</v>
      </c>
      <c r="C21" s="23"/>
      <c r="D21" s="24"/>
      <c r="E21" s="24"/>
      <c r="F21" s="24"/>
      <c r="G21" s="25"/>
      <c r="H21" s="24"/>
      <c r="I21" s="24"/>
      <c r="J21" s="24"/>
      <c r="K21" s="24"/>
      <c r="L21" s="24"/>
      <c r="M21" s="24"/>
      <c r="N21" s="24"/>
      <c r="O21" s="25"/>
      <c r="P21" s="26">
        <f t="shared" si="2"/>
        <v>0</v>
      </c>
    </row>
    <row r="22" spans="1:16" x14ac:dyDescent="0.25">
      <c r="A22" s="22" t="s">
        <v>43</v>
      </c>
      <c r="B22" s="23" t="s">
        <v>44</v>
      </c>
      <c r="C22" s="23"/>
      <c r="D22" s="24"/>
      <c r="E22" s="24"/>
      <c r="F22" s="24"/>
      <c r="G22" s="25"/>
      <c r="H22" s="24"/>
      <c r="I22" s="24"/>
      <c r="J22" s="24"/>
      <c r="K22" s="24"/>
      <c r="L22" s="24"/>
      <c r="M22" s="56"/>
      <c r="N22" s="24"/>
      <c r="O22" s="57"/>
      <c r="P22" s="26">
        <f t="shared" si="2"/>
        <v>0</v>
      </c>
    </row>
    <row r="23" spans="1:16" ht="30" x14ac:dyDescent="0.25">
      <c r="A23" s="31" t="s">
        <v>45</v>
      </c>
      <c r="B23" s="28" t="s">
        <v>46</v>
      </c>
      <c r="C23" s="28">
        <v>100</v>
      </c>
      <c r="D23" s="29"/>
      <c r="E23" s="29"/>
      <c r="F23" s="29"/>
      <c r="G23" s="30"/>
      <c r="H23" s="29"/>
      <c r="I23" s="29"/>
      <c r="J23" s="29"/>
      <c r="K23" s="29"/>
      <c r="L23" s="29"/>
      <c r="M23" s="32"/>
      <c r="N23" s="29"/>
      <c r="O23" s="37">
        <v>0</v>
      </c>
      <c r="P23" s="26">
        <v>100</v>
      </c>
    </row>
    <row r="24" spans="1:16" x14ac:dyDescent="0.25">
      <c r="A24" s="31" t="s">
        <v>47</v>
      </c>
      <c r="B24" s="28" t="s">
        <v>48</v>
      </c>
      <c r="C24" s="28">
        <v>70</v>
      </c>
      <c r="D24" s="29"/>
      <c r="E24" s="29"/>
      <c r="F24" s="29"/>
      <c r="G24" s="30"/>
      <c r="H24" s="29"/>
      <c r="I24" s="29"/>
      <c r="J24" s="29"/>
      <c r="K24" s="29"/>
      <c r="L24" s="29"/>
      <c r="M24" s="32"/>
      <c r="N24" s="29"/>
      <c r="O24" s="37">
        <v>6</v>
      </c>
      <c r="P24" s="26">
        <v>70</v>
      </c>
    </row>
    <row r="25" spans="1:16" x14ac:dyDescent="0.25">
      <c r="A25" s="31" t="s">
        <v>49</v>
      </c>
      <c r="B25" s="28" t="s">
        <v>50</v>
      </c>
      <c r="C25" s="28"/>
      <c r="D25" s="29"/>
      <c r="E25" s="29"/>
      <c r="F25" s="29"/>
      <c r="G25" s="30"/>
      <c r="H25" s="29"/>
      <c r="I25" s="29"/>
      <c r="J25" s="29"/>
      <c r="K25" s="29"/>
      <c r="L25" s="29"/>
      <c r="M25" s="29"/>
      <c r="N25" s="29"/>
      <c r="O25" s="30"/>
      <c r="P25" s="26">
        <f t="shared" si="2"/>
        <v>0</v>
      </c>
    </row>
    <row r="26" spans="1:16" x14ac:dyDescent="0.25">
      <c r="A26" s="31" t="s">
        <v>51</v>
      </c>
      <c r="B26" s="28" t="s">
        <v>52</v>
      </c>
      <c r="C26" s="28"/>
      <c r="D26" s="29"/>
      <c r="E26" s="29"/>
      <c r="F26" s="29"/>
      <c r="G26" s="30"/>
      <c r="H26" s="29"/>
      <c r="I26" s="29"/>
      <c r="J26" s="29"/>
      <c r="K26" s="29"/>
      <c r="L26" s="29"/>
      <c r="M26" s="29"/>
      <c r="N26" s="29"/>
      <c r="O26" s="30"/>
      <c r="P26" s="26">
        <f t="shared" si="2"/>
        <v>0</v>
      </c>
    </row>
    <row r="27" spans="1:16" ht="27.75" customHeight="1" x14ac:dyDescent="0.25">
      <c r="A27" s="31" t="s">
        <v>53</v>
      </c>
      <c r="B27" s="28" t="s">
        <v>54</v>
      </c>
      <c r="C27" s="28"/>
      <c r="D27" s="58"/>
      <c r="E27" s="29"/>
      <c r="F27" s="29"/>
      <c r="G27" s="29"/>
      <c r="H27" s="29"/>
      <c r="I27" s="35"/>
      <c r="J27" s="30"/>
      <c r="K27" s="29"/>
      <c r="L27" s="30"/>
      <c r="M27" s="29"/>
      <c r="N27" s="30"/>
      <c r="O27" s="30"/>
      <c r="P27" s="26">
        <f t="shared" si="2"/>
        <v>0</v>
      </c>
    </row>
    <row r="28" spans="1:16" ht="58.5" thickBot="1" x14ac:dyDescent="0.3">
      <c r="A28" s="59" t="s">
        <v>55</v>
      </c>
      <c r="B28" s="60" t="s">
        <v>56</v>
      </c>
      <c r="C28" s="61"/>
      <c r="D28" s="62"/>
      <c r="E28" s="62"/>
      <c r="F28" s="62"/>
      <c r="G28" s="63"/>
      <c r="H28" s="62"/>
      <c r="I28" s="63"/>
      <c r="J28" s="63"/>
      <c r="K28" s="62"/>
      <c r="L28" s="63"/>
      <c r="M28" s="62"/>
      <c r="N28" s="63"/>
      <c r="O28" s="63"/>
      <c r="P28" s="26">
        <f t="shared" si="2"/>
        <v>0</v>
      </c>
    </row>
    <row r="29" spans="1:16" ht="15.75" thickBot="1" x14ac:dyDescent="0.3">
      <c r="A29" s="64" t="s">
        <v>57</v>
      </c>
      <c r="B29" s="18" t="s">
        <v>58</v>
      </c>
      <c r="C29" s="19">
        <f t="shared" ref="C29:O29" si="6">SUM(C30:C30)</f>
        <v>0</v>
      </c>
      <c r="D29" s="19">
        <f t="shared" si="6"/>
        <v>0</v>
      </c>
      <c r="E29" s="19">
        <f t="shared" si="6"/>
        <v>0</v>
      </c>
      <c r="F29" s="19">
        <f t="shared" si="6"/>
        <v>0</v>
      </c>
      <c r="G29" s="20">
        <f t="shared" si="6"/>
        <v>0</v>
      </c>
      <c r="H29" s="19">
        <f t="shared" si="6"/>
        <v>0</v>
      </c>
      <c r="I29" s="19">
        <f t="shared" si="6"/>
        <v>0</v>
      </c>
      <c r="J29" s="19">
        <f t="shared" si="6"/>
        <v>0</v>
      </c>
      <c r="K29" s="19">
        <f t="shared" si="6"/>
        <v>0</v>
      </c>
      <c r="L29" s="19">
        <f t="shared" si="6"/>
        <v>0</v>
      </c>
      <c r="M29" s="19">
        <f t="shared" si="6"/>
        <v>0</v>
      </c>
      <c r="N29" s="19">
        <f t="shared" si="6"/>
        <v>0</v>
      </c>
      <c r="O29" s="19">
        <f t="shared" si="6"/>
        <v>0</v>
      </c>
      <c r="P29" s="21">
        <f t="shared" si="2"/>
        <v>0</v>
      </c>
    </row>
    <row r="30" spans="1:16" ht="15.75" customHeight="1" thickBot="1" x14ac:dyDescent="0.3">
      <c r="A30" s="65" t="s">
        <v>59</v>
      </c>
      <c r="B30" s="66" t="s">
        <v>60</v>
      </c>
      <c r="C30" s="23"/>
      <c r="D30" s="24"/>
      <c r="E30" s="24"/>
      <c r="F30" s="24"/>
      <c r="G30" s="25"/>
      <c r="H30" s="24"/>
      <c r="I30" s="25"/>
      <c r="J30" s="25"/>
      <c r="K30" s="25"/>
      <c r="L30" s="25"/>
      <c r="M30" s="25"/>
      <c r="N30" s="25"/>
      <c r="O30" s="25"/>
      <c r="P30" s="26">
        <f t="shared" si="2"/>
        <v>0</v>
      </c>
    </row>
    <row r="31" spans="1:16" ht="15.75" thickBot="1" x14ac:dyDescent="0.3">
      <c r="A31" s="64" t="s">
        <v>61</v>
      </c>
      <c r="B31" s="18" t="s">
        <v>62</v>
      </c>
      <c r="C31" s="20">
        <f>SUM(C32:C34)</f>
        <v>0</v>
      </c>
      <c r="D31" s="20">
        <f>SUM(D32:D34)</f>
        <v>0</v>
      </c>
      <c r="E31" s="20">
        <f t="shared" ref="E31:O31" si="7">SUM(E32:E34)</f>
        <v>0</v>
      </c>
      <c r="F31" s="20">
        <f t="shared" si="7"/>
        <v>0</v>
      </c>
      <c r="G31" s="20">
        <f t="shared" si="7"/>
        <v>0</v>
      </c>
      <c r="H31" s="19">
        <f t="shared" si="7"/>
        <v>0</v>
      </c>
      <c r="I31" s="19">
        <f t="shared" si="7"/>
        <v>0</v>
      </c>
      <c r="J31" s="19">
        <f t="shared" si="7"/>
        <v>0</v>
      </c>
      <c r="K31" s="19">
        <f t="shared" si="7"/>
        <v>0</v>
      </c>
      <c r="L31" s="19">
        <f t="shared" si="7"/>
        <v>0</v>
      </c>
      <c r="M31" s="19">
        <f t="shared" si="7"/>
        <v>0</v>
      </c>
      <c r="N31" s="19">
        <f t="shared" si="7"/>
        <v>0</v>
      </c>
      <c r="O31" s="19">
        <f t="shared" si="7"/>
        <v>0</v>
      </c>
      <c r="P31" s="21">
        <f t="shared" si="2"/>
        <v>0</v>
      </c>
    </row>
    <row r="32" spans="1:16" ht="30" x14ac:dyDescent="0.25">
      <c r="A32" s="22" t="s">
        <v>63</v>
      </c>
      <c r="B32" s="23" t="s">
        <v>64</v>
      </c>
      <c r="C32" s="67"/>
      <c r="D32" s="25"/>
      <c r="E32" s="25"/>
      <c r="F32" s="25"/>
      <c r="G32" s="25"/>
      <c r="H32" s="24"/>
      <c r="I32" s="25"/>
      <c r="J32" s="25"/>
      <c r="K32" s="25"/>
      <c r="L32" s="25"/>
      <c r="M32" s="25"/>
      <c r="N32" s="25"/>
      <c r="O32" s="25"/>
      <c r="P32" s="26">
        <f t="shared" si="2"/>
        <v>0</v>
      </c>
    </row>
    <row r="33" spans="1:16" ht="30" x14ac:dyDescent="0.25">
      <c r="A33" s="31" t="s">
        <v>65</v>
      </c>
      <c r="B33" s="28" t="s">
        <v>66</v>
      </c>
      <c r="C33" s="68"/>
      <c r="D33" s="30"/>
      <c r="E33" s="30"/>
      <c r="F33" s="30"/>
      <c r="G33" s="30"/>
      <c r="H33" s="29"/>
      <c r="I33" s="30"/>
      <c r="J33" s="30"/>
      <c r="K33" s="30"/>
      <c r="L33" s="30"/>
      <c r="M33" s="29"/>
      <c r="N33" s="30"/>
      <c r="O33" s="30"/>
      <c r="P33" s="26">
        <f t="shared" si="2"/>
        <v>0</v>
      </c>
    </row>
    <row r="34" spans="1:16" ht="26.25" customHeight="1" thickBot="1" x14ac:dyDescent="0.3">
      <c r="A34" s="46" t="s">
        <v>67</v>
      </c>
      <c r="B34" s="69" t="s">
        <v>68</v>
      </c>
      <c r="C34" s="47"/>
      <c r="D34" s="45"/>
      <c r="E34" s="45"/>
      <c r="F34" s="45"/>
      <c r="G34" s="49"/>
      <c r="H34" s="44"/>
      <c r="I34" s="45"/>
      <c r="J34" s="48"/>
      <c r="K34" s="45"/>
      <c r="L34" s="49"/>
      <c r="M34" s="70"/>
      <c r="N34" s="71"/>
      <c r="O34" s="72"/>
      <c r="P34" s="50">
        <f t="shared" si="2"/>
        <v>0</v>
      </c>
    </row>
    <row r="35" spans="1:16" ht="15.75" thickBot="1" x14ac:dyDescent="0.3">
      <c r="A35" s="64" t="s">
        <v>69</v>
      </c>
      <c r="B35" s="18" t="s">
        <v>70</v>
      </c>
      <c r="C35" s="20">
        <f>SUM(C36,C37,C44)</f>
        <v>43000</v>
      </c>
      <c r="D35" s="20">
        <f>SUM(D36,D37,D44)</f>
        <v>0</v>
      </c>
      <c r="E35" s="20">
        <f t="shared" ref="E35:O35" si="8">SUM(E36,E37,E44)</f>
        <v>0</v>
      </c>
      <c r="F35" s="20">
        <f t="shared" si="8"/>
        <v>0</v>
      </c>
      <c r="G35" s="20">
        <f t="shared" si="8"/>
        <v>0</v>
      </c>
      <c r="H35" s="20">
        <f>SUM(H36,H37,H44)</f>
        <v>0</v>
      </c>
      <c r="I35" s="20">
        <f t="shared" si="8"/>
        <v>0</v>
      </c>
      <c r="J35" s="20">
        <f t="shared" si="8"/>
        <v>0</v>
      </c>
      <c r="K35" s="20">
        <f t="shared" si="8"/>
        <v>0</v>
      </c>
      <c r="L35" s="20">
        <f t="shared" si="8"/>
        <v>0</v>
      </c>
      <c r="M35" s="20">
        <f t="shared" si="8"/>
        <v>0</v>
      </c>
      <c r="N35" s="20">
        <f t="shared" si="8"/>
        <v>0</v>
      </c>
      <c r="O35" s="20">
        <f t="shared" si="8"/>
        <v>55162</v>
      </c>
      <c r="P35" s="21">
        <f>SUM(P36:P37)</f>
        <v>43000</v>
      </c>
    </row>
    <row r="36" spans="1:16" ht="31.5" x14ac:dyDescent="0.25">
      <c r="A36" s="73" t="s">
        <v>71</v>
      </c>
      <c r="B36" s="74" t="s">
        <v>72</v>
      </c>
      <c r="C36" s="75"/>
      <c r="D36" s="76"/>
      <c r="E36" s="24"/>
      <c r="F36" s="25"/>
      <c r="G36" s="25"/>
      <c r="H36" s="24"/>
      <c r="I36" s="24"/>
      <c r="J36" s="24"/>
      <c r="K36" s="24"/>
      <c r="L36" s="24"/>
      <c r="M36" s="24"/>
      <c r="N36" s="24"/>
      <c r="O36" s="25"/>
      <c r="P36" s="26">
        <f t="shared" si="2"/>
        <v>0</v>
      </c>
    </row>
    <row r="37" spans="1:16" ht="43.5" x14ac:dyDescent="0.25">
      <c r="A37" s="77" t="s">
        <v>73</v>
      </c>
      <c r="B37" s="78" t="s">
        <v>74</v>
      </c>
      <c r="C37" s="79">
        <f t="shared" ref="C37:P37" si="9">SUM(C38:C43)</f>
        <v>43000</v>
      </c>
      <c r="D37" s="79">
        <f>SUM(D38:D43)</f>
        <v>0</v>
      </c>
      <c r="E37" s="79">
        <f t="shared" si="9"/>
        <v>0</v>
      </c>
      <c r="F37" s="79">
        <f t="shared" si="9"/>
        <v>0</v>
      </c>
      <c r="G37" s="79">
        <f t="shared" si="9"/>
        <v>0</v>
      </c>
      <c r="H37" s="79">
        <f t="shared" si="9"/>
        <v>0</v>
      </c>
      <c r="I37" s="80">
        <f t="shared" si="9"/>
        <v>0</v>
      </c>
      <c r="J37" s="79">
        <f t="shared" si="9"/>
        <v>0</v>
      </c>
      <c r="K37" s="79">
        <f t="shared" si="9"/>
        <v>0</v>
      </c>
      <c r="L37" s="79">
        <f t="shared" si="9"/>
        <v>0</v>
      </c>
      <c r="M37" s="79">
        <f t="shared" si="9"/>
        <v>0</v>
      </c>
      <c r="N37" s="79">
        <f t="shared" si="9"/>
        <v>0</v>
      </c>
      <c r="O37" s="80">
        <f t="shared" si="9"/>
        <v>55162</v>
      </c>
      <c r="P37" s="26">
        <f t="shared" si="9"/>
        <v>43000</v>
      </c>
    </row>
    <row r="38" spans="1:16" ht="30" x14ac:dyDescent="0.25">
      <c r="A38" s="27" t="s">
        <v>75</v>
      </c>
      <c r="B38" s="28" t="s">
        <v>76</v>
      </c>
      <c r="C38" s="33"/>
      <c r="D38" s="81"/>
      <c r="E38" s="81"/>
      <c r="F38" s="80"/>
      <c r="G38" s="82"/>
      <c r="H38" s="79"/>
      <c r="I38" s="80"/>
      <c r="J38" s="79"/>
      <c r="K38" s="35"/>
      <c r="L38" s="79"/>
      <c r="M38" s="80"/>
      <c r="N38" s="79"/>
      <c r="O38" s="80"/>
      <c r="P38" s="26">
        <f t="shared" si="2"/>
        <v>0</v>
      </c>
    </row>
    <row r="39" spans="1:16" x14ac:dyDescent="0.25">
      <c r="A39" s="27" t="s">
        <v>77</v>
      </c>
      <c r="B39" s="28" t="s">
        <v>78</v>
      </c>
      <c r="C39" s="33">
        <v>4000</v>
      </c>
      <c r="D39" s="32"/>
      <c r="E39" s="32"/>
      <c r="F39" s="35"/>
      <c r="G39" s="30"/>
      <c r="H39" s="29"/>
      <c r="I39" s="79"/>
      <c r="J39" s="29"/>
      <c r="K39" s="29"/>
      <c r="L39" s="79"/>
      <c r="M39" s="79"/>
      <c r="N39" s="79"/>
      <c r="O39" s="82">
        <v>5086</v>
      </c>
      <c r="P39" s="26">
        <v>4000</v>
      </c>
    </row>
    <row r="40" spans="1:16" x14ac:dyDescent="0.25">
      <c r="A40" s="27" t="s">
        <v>79</v>
      </c>
      <c r="B40" s="28" t="s">
        <v>80</v>
      </c>
      <c r="C40" s="28"/>
      <c r="D40" s="29"/>
      <c r="E40" s="29"/>
      <c r="F40" s="29"/>
      <c r="G40" s="30"/>
      <c r="H40" s="29"/>
      <c r="I40" s="29"/>
      <c r="J40" s="29"/>
      <c r="K40" s="29"/>
      <c r="L40" s="29"/>
      <c r="M40" s="29"/>
      <c r="N40" s="29"/>
      <c r="O40" s="30"/>
      <c r="P40" s="26">
        <f t="shared" si="2"/>
        <v>0</v>
      </c>
    </row>
    <row r="41" spans="1:16" ht="30" x14ac:dyDescent="0.25">
      <c r="A41" s="27" t="s">
        <v>81</v>
      </c>
      <c r="B41" s="28" t="s">
        <v>82</v>
      </c>
      <c r="C41" s="28"/>
      <c r="D41" s="29"/>
      <c r="E41" s="29"/>
      <c r="F41" s="29"/>
      <c r="G41" s="30"/>
      <c r="H41" s="29"/>
      <c r="I41" s="29"/>
      <c r="J41" s="29"/>
      <c r="K41" s="29"/>
      <c r="L41" s="30"/>
      <c r="M41" s="29"/>
      <c r="N41" s="29"/>
      <c r="O41" s="30"/>
      <c r="P41" s="26">
        <f t="shared" si="2"/>
        <v>0</v>
      </c>
    </row>
    <row r="42" spans="1:16" x14ac:dyDescent="0.25">
      <c r="A42" s="27" t="s">
        <v>83</v>
      </c>
      <c r="B42" s="28" t="s">
        <v>84</v>
      </c>
      <c r="C42" s="28">
        <v>6000</v>
      </c>
      <c r="D42" s="29"/>
      <c r="E42" s="29"/>
      <c r="F42" s="29"/>
      <c r="G42" s="29"/>
      <c r="H42" s="32"/>
      <c r="I42" s="29"/>
      <c r="J42" s="29"/>
      <c r="K42" s="29"/>
      <c r="L42" s="30"/>
      <c r="M42" s="29"/>
      <c r="N42" s="29"/>
      <c r="O42" s="37">
        <v>7652</v>
      </c>
      <c r="P42" s="26">
        <v>6000</v>
      </c>
    </row>
    <row r="43" spans="1:16" ht="30" x14ac:dyDescent="0.25">
      <c r="A43" s="27" t="s">
        <v>85</v>
      </c>
      <c r="B43" s="28" t="s">
        <v>86</v>
      </c>
      <c r="C43" s="28">
        <v>33000</v>
      </c>
      <c r="D43" s="29"/>
      <c r="E43" s="29"/>
      <c r="F43" s="29"/>
      <c r="G43" s="29"/>
      <c r="H43" s="83"/>
      <c r="I43" s="32"/>
      <c r="J43" s="29"/>
      <c r="K43" s="32"/>
      <c r="L43" s="30"/>
      <c r="M43" s="29"/>
      <c r="N43" s="29"/>
      <c r="O43" s="37">
        <v>42424</v>
      </c>
      <c r="P43" s="26">
        <v>33000</v>
      </c>
    </row>
    <row r="44" spans="1:16" ht="30" thickBot="1" x14ac:dyDescent="0.3">
      <c r="A44" s="77" t="s">
        <v>87</v>
      </c>
      <c r="B44" s="78" t="s">
        <v>88</v>
      </c>
      <c r="C44" s="84"/>
      <c r="D44" s="62"/>
      <c r="E44" s="62"/>
      <c r="F44" s="62"/>
      <c r="G44" s="63"/>
      <c r="H44" s="85"/>
      <c r="I44" s="62"/>
      <c r="J44" s="86"/>
      <c r="K44" s="86"/>
      <c r="L44" s="87"/>
      <c r="M44" s="62"/>
      <c r="N44" s="86"/>
      <c r="O44" s="86"/>
      <c r="P44" s="26">
        <f>SUM(D44:O44)</f>
        <v>0</v>
      </c>
    </row>
    <row r="45" spans="1:16" ht="15.75" thickBot="1" x14ac:dyDescent="0.3">
      <c r="A45" s="88"/>
      <c r="B45" s="89" t="s">
        <v>89</v>
      </c>
      <c r="C45" s="90">
        <f>SUM(C8+C19+C28+C29+C31+C35)</f>
        <v>106670</v>
      </c>
      <c r="D45" s="90">
        <f>SUM(D8+D19+D28+D29+D31+D35)</f>
        <v>0</v>
      </c>
      <c r="E45" s="90">
        <f>SUM(E8+E19+E28+E29+E31+E35)</f>
        <v>0</v>
      </c>
      <c r="F45" s="90">
        <f t="shared" ref="F45:P45" si="10">SUM(F8+F19+F28+F29+F31+F35)</f>
        <v>0</v>
      </c>
      <c r="G45" s="91">
        <f t="shared" si="10"/>
        <v>0</v>
      </c>
      <c r="H45" s="90">
        <f t="shared" si="10"/>
        <v>0</v>
      </c>
      <c r="I45" s="90">
        <f t="shared" si="10"/>
        <v>0</v>
      </c>
      <c r="J45" s="90">
        <f t="shared" si="10"/>
        <v>0</v>
      </c>
      <c r="K45" s="90">
        <f t="shared" si="10"/>
        <v>0</v>
      </c>
      <c r="L45" s="91">
        <f t="shared" si="10"/>
        <v>0</v>
      </c>
      <c r="M45" s="90">
        <f t="shared" si="10"/>
        <v>0</v>
      </c>
      <c r="N45" s="90">
        <f t="shared" si="10"/>
        <v>0</v>
      </c>
      <c r="O45" s="90">
        <f t="shared" si="10"/>
        <v>137936</v>
      </c>
      <c r="P45" s="90">
        <f t="shared" si="10"/>
        <v>117170</v>
      </c>
    </row>
    <row r="46" spans="1:16" x14ac:dyDescent="0.25">
      <c r="A46" s="24" t="s">
        <v>90</v>
      </c>
      <c r="B46" s="92" t="s">
        <v>91</v>
      </c>
      <c r="C46" s="92"/>
      <c r="D46" s="24"/>
      <c r="E46" s="24"/>
      <c r="F46" s="24"/>
      <c r="G46" s="25"/>
      <c r="H46" s="24"/>
      <c r="I46" s="24"/>
      <c r="J46" s="24"/>
      <c r="K46" s="24"/>
      <c r="L46" s="25"/>
      <c r="M46" s="24"/>
      <c r="N46" s="25"/>
      <c r="O46" s="93"/>
      <c r="P46" s="54">
        <f t="shared" si="2"/>
        <v>0</v>
      </c>
    </row>
    <row r="47" spans="1:16" x14ac:dyDescent="0.25">
      <c r="A47" s="79"/>
      <c r="B47" s="94" t="s">
        <v>92</v>
      </c>
      <c r="C47" s="95">
        <f t="shared" ref="C47:P47" si="11">SUM(C45:C46)</f>
        <v>106670</v>
      </c>
      <c r="D47" s="95">
        <f t="shared" si="11"/>
        <v>0</v>
      </c>
      <c r="E47" s="79">
        <f t="shared" si="11"/>
        <v>0</v>
      </c>
      <c r="F47" s="79">
        <f t="shared" si="11"/>
        <v>0</v>
      </c>
      <c r="G47" s="82">
        <f t="shared" si="11"/>
        <v>0</v>
      </c>
      <c r="H47" s="79">
        <f t="shared" si="11"/>
        <v>0</v>
      </c>
      <c r="I47" s="79">
        <f t="shared" si="11"/>
        <v>0</v>
      </c>
      <c r="J47" s="79">
        <f t="shared" si="11"/>
        <v>0</v>
      </c>
      <c r="K47" s="79">
        <f t="shared" si="11"/>
        <v>0</v>
      </c>
      <c r="L47" s="82">
        <f t="shared" si="11"/>
        <v>0</v>
      </c>
      <c r="M47" s="79">
        <f t="shared" si="11"/>
        <v>0</v>
      </c>
      <c r="N47" s="82">
        <f t="shared" si="11"/>
        <v>0</v>
      </c>
      <c r="O47" s="79">
        <f t="shared" si="11"/>
        <v>137936</v>
      </c>
      <c r="P47" s="79">
        <f t="shared" si="11"/>
        <v>117170</v>
      </c>
    </row>
    <row r="48" spans="1:16" ht="18" customHeight="1" x14ac:dyDescent="0.25">
      <c r="A48" s="29" t="s">
        <v>93</v>
      </c>
      <c r="B48" s="96" t="s">
        <v>94</v>
      </c>
      <c r="C48" s="97">
        <v>26800</v>
      </c>
      <c r="D48" s="98"/>
      <c r="E48" s="29"/>
      <c r="F48" s="29"/>
      <c r="G48" s="29"/>
      <c r="H48" s="32"/>
      <c r="I48" s="29"/>
      <c r="J48" s="29"/>
      <c r="K48" s="29"/>
      <c r="L48" s="30"/>
      <c r="M48" s="29"/>
      <c r="N48" s="29"/>
      <c r="O48" s="29">
        <v>68069</v>
      </c>
      <c r="P48" s="29">
        <v>69917</v>
      </c>
    </row>
    <row r="49" spans="1:16" x14ac:dyDescent="0.25">
      <c r="A49" s="29" t="s">
        <v>95</v>
      </c>
      <c r="B49" s="87" t="s">
        <v>96</v>
      </c>
      <c r="C49" s="62"/>
      <c r="D49" s="99"/>
      <c r="E49" s="29"/>
      <c r="F49" s="29"/>
      <c r="G49" s="30"/>
      <c r="H49" s="29"/>
      <c r="I49" s="29"/>
      <c r="J49" s="29"/>
      <c r="K49" s="29"/>
      <c r="L49" s="29"/>
      <c r="M49" s="29"/>
      <c r="N49" s="30"/>
      <c r="O49" s="29"/>
      <c r="P49" s="76">
        <f t="shared" si="2"/>
        <v>0</v>
      </c>
    </row>
    <row r="50" spans="1:16" x14ac:dyDescent="0.25">
      <c r="A50" s="79"/>
      <c r="B50" s="96" t="s">
        <v>97</v>
      </c>
      <c r="C50" s="100">
        <f t="shared" ref="C50:P50" si="12">SUM(C47:C48)</f>
        <v>133470</v>
      </c>
      <c r="D50" s="100">
        <f t="shared" si="12"/>
        <v>0</v>
      </c>
      <c r="E50" s="100">
        <f t="shared" si="12"/>
        <v>0</v>
      </c>
      <c r="F50" s="100">
        <f t="shared" si="12"/>
        <v>0</v>
      </c>
      <c r="G50" s="100">
        <f t="shared" si="12"/>
        <v>0</v>
      </c>
      <c r="H50" s="100">
        <f t="shared" si="12"/>
        <v>0</v>
      </c>
      <c r="I50" s="100">
        <f t="shared" si="12"/>
        <v>0</v>
      </c>
      <c r="J50" s="100">
        <f t="shared" si="12"/>
        <v>0</v>
      </c>
      <c r="K50" s="100">
        <f t="shared" si="12"/>
        <v>0</v>
      </c>
      <c r="L50" s="100">
        <f t="shared" si="12"/>
        <v>0</v>
      </c>
      <c r="M50" s="100">
        <f t="shared" si="12"/>
        <v>0</v>
      </c>
      <c r="N50" s="100">
        <f t="shared" si="12"/>
        <v>0</v>
      </c>
      <c r="O50" s="100">
        <f t="shared" si="12"/>
        <v>206005</v>
      </c>
      <c r="P50" s="100">
        <f t="shared" si="12"/>
        <v>187087</v>
      </c>
    </row>
    <row r="51" spans="1:16" x14ac:dyDescent="0.25">
      <c r="A51" s="101"/>
      <c r="B51" s="102"/>
      <c r="C51" s="102"/>
      <c r="D51" s="103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</row>
    <row r="52" spans="1:16" x14ac:dyDescent="0.25">
      <c r="A52" s="101"/>
      <c r="B52" s="102"/>
      <c r="C52" s="102"/>
      <c r="D52" s="104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</row>
    <row r="53" spans="1:16" x14ac:dyDescent="0.25">
      <c r="A53" s="107"/>
      <c r="B53" s="60"/>
      <c r="C53" s="60"/>
      <c r="D53" s="87"/>
      <c r="E53" s="87"/>
      <c r="F53" s="106"/>
      <c r="G53" s="106"/>
      <c r="H53" s="87"/>
      <c r="I53" s="87"/>
      <c r="J53" s="87"/>
      <c r="K53" s="87"/>
      <c r="L53" s="87"/>
      <c r="M53" s="87"/>
      <c r="N53" s="87"/>
      <c r="O53" s="105"/>
      <c r="P53" s="101"/>
    </row>
    <row r="54" spans="1:16" x14ac:dyDescent="0.25">
      <c r="A54" s="107"/>
      <c r="B54" s="60"/>
      <c r="C54" s="60"/>
      <c r="D54" s="87"/>
      <c r="E54" s="87"/>
      <c r="F54" s="106"/>
      <c r="G54" s="106"/>
      <c r="H54" s="87"/>
      <c r="I54" s="87"/>
      <c r="J54" s="87"/>
      <c r="K54" s="87"/>
      <c r="L54" s="87"/>
      <c r="M54" s="87"/>
      <c r="N54" s="87"/>
      <c r="O54" s="87"/>
      <c r="P54" s="101"/>
    </row>
    <row r="55" spans="1:16" ht="40.15" customHeight="1" thickBot="1" x14ac:dyDescent="0.35">
      <c r="A55" s="350" t="s">
        <v>99</v>
      </c>
      <c r="B55" s="350"/>
      <c r="C55" s="350"/>
      <c r="D55" s="350"/>
      <c r="E55" s="350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101"/>
    </row>
    <row r="56" spans="1:16" ht="90" customHeight="1" thickBot="1" x14ac:dyDescent="0.3">
      <c r="A56" s="108" t="s">
        <v>1</v>
      </c>
      <c r="B56" s="109" t="s">
        <v>2</v>
      </c>
      <c r="C56" s="11" t="s">
        <v>100</v>
      </c>
      <c r="D56" s="12" t="s">
        <v>4</v>
      </c>
      <c r="E56" s="110" t="s">
        <v>5</v>
      </c>
      <c r="F56" s="12" t="s">
        <v>6</v>
      </c>
      <c r="G56" s="12" t="s">
        <v>7</v>
      </c>
      <c r="H56" s="111" t="s">
        <v>8</v>
      </c>
      <c r="I56" s="111" t="s">
        <v>9</v>
      </c>
      <c r="J56" s="111" t="s">
        <v>10</v>
      </c>
      <c r="K56" s="111" t="s">
        <v>11</v>
      </c>
      <c r="L56" s="111" t="s">
        <v>12</v>
      </c>
      <c r="M56" s="111" t="s">
        <v>13</v>
      </c>
      <c r="N56" s="111" t="s">
        <v>101</v>
      </c>
      <c r="O56" s="112" t="s">
        <v>600</v>
      </c>
      <c r="P56" s="113" t="s">
        <v>15</v>
      </c>
    </row>
    <row r="57" spans="1:16" ht="15.75" thickBot="1" x14ac:dyDescent="0.3">
      <c r="A57" s="114" t="s">
        <v>103</v>
      </c>
      <c r="B57" s="18" t="s">
        <v>104</v>
      </c>
      <c r="C57" s="20">
        <f>C58+C59+C60+C62+C63+C67</f>
        <v>101854</v>
      </c>
      <c r="D57" s="20">
        <f>D58+D59+D60+D62+D63+D67</f>
        <v>0</v>
      </c>
      <c r="E57" s="20">
        <f t="shared" ref="E57:N57" si="13">E58+E59+E60+E62+E63+E67</f>
        <v>0</v>
      </c>
      <c r="F57" s="20">
        <f t="shared" si="13"/>
        <v>0</v>
      </c>
      <c r="G57" s="20">
        <f t="shared" si="13"/>
        <v>0</v>
      </c>
      <c r="H57" s="20">
        <f t="shared" si="13"/>
        <v>0</v>
      </c>
      <c r="I57" s="20">
        <f t="shared" si="13"/>
        <v>0</v>
      </c>
      <c r="J57" s="20">
        <f t="shared" si="13"/>
        <v>0</v>
      </c>
      <c r="K57" s="20">
        <f t="shared" si="13"/>
        <v>0</v>
      </c>
      <c r="L57" s="20">
        <f t="shared" si="13"/>
        <v>0</v>
      </c>
      <c r="M57" s="20">
        <f t="shared" si="13"/>
        <v>0</v>
      </c>
      <c r="N57" s="20">
        <f t="shared" si="13"/>
        <v>0</v>
      </c>
      <c r="O57" s="20">
        <v>115415</v>
      </c>
      <c r="P57" s="21">
        <f>SUM(P58)</f>
        <v>102070</v>
      </c>
    </row>
    <row r="58" spans="1:16" ht="30" thickBot="1" x14ac:dyDescent="0.3">
      <c r="A58" s="115" t="s">
        <v>105</v>
      </c>
      <c r="B58" s="116" t="s">
        <v>106</v>
      </c>
      <c r="C58" s="117">
        <v>101370</v>
      </c>
      <c r="D58" s="118"/>
      <c r="E58" s="24"/>
      <c r="F58" s="24"/>
      <c r="G58" s="93"/>
      <c r="H58" s="54"/>
      <c r="I58" s="119"/>
      <c r="J58" s="54"/>
      <c r="K58" s="119"/>
      <c r="L58" s="54"/>
      <c r="M58" s="54"/>
      <c r="N58" s="54"/>
      <c r="O58" s="120">
        <v>115415</v>
      </c>
      <c r="P58" s="21">
        <v>102070</v>
      </c>
    </row>
    <row r="59" spans="1:16" ht="29.25" x14ac:dyDescent="0.25">
      <c r="A59" s="121" t="s">
        <v>107</v>
      </c>
      <c r="B59" s="116" t="s">
        <v>108</v>
      </c>
      <c r="C59" s="117"/>
      <c r="D59" s="118"/>
      <c r="E59" s="25"/>
      <c r="F59" s="24"/>
      <c r="G59" s="25"/>
      <c r="H59" s="76"/>
      <c r="I59" s="76"/>
      <c r="J59" s="76"/>
      <c r="K59" s="120"/>
      <c r="L59" s="118"/>
      <c r="M59" s="118"/>
      <c r="N59" s="79"/>
      <c r="O59" s="120"/>
      <c r="P59" s="26">
        <f>SUM(D59:O59)</f>
        <v>0</v>
      </c>
    </row>
    <row r="60" spans="1:16" x14ac:dyDescent="0.25">
      <c r="A60" s="122" t="s">
        <v>109</v>
      </c>
      <c r="B60" s="78" t="s">
        <v>110</v>
      </c>
      <c r="C60" s="82">
        <f>SUM(C61:C61)</f>
        <v>484</v>
      </c>
      <c r="D60" s="82">
        <f>SUM(D61:D61)</f>
        <v>0</v>
      </c>
      <c r="E60" s="82">
        <f>SUM(E61:E61)</f>
        <v>0</v>
      </c>
      <c r="F60" s="79"/>
      <c r="G60" s="82"/>
      <c r="H60" s="79">
        <f t="shared" ref="H60:O60" si="14">SUM(H61:H61)</f>
        <v>0</v>
      </c>
      <c r="I60" s="79">
        <f t="shared" si="14"/>
        <v>0</v>
      </c>
      <c r="J60" s="79">
        <f t="shared" si="14"/>
        <v>0</v>
      </c>
      <c r="K60" s="82">
        <f t="shared" si="14"/>
        <v>0</v>
      </c>
      <c r="L60" s="82">
        <f t="shared" si="14"/>
        <v>0</v>
      </c>
      <c r="M60" s="82">
        <f t="shared" si="14"/>
        <v>0</v>
      </c>
      <c r="N60" s="82">
        <f t="shared" si="14"/>
        <v>0</v>
      </c>
      <c r="O60" s="82">
        <f t="shared" si="14"/>
        <v>0</v>
      </c>
      <c r="P60" s="123">
        <v>0</v>
      </c>
    </row>
    <row r="61" spans="1:16" ht="30" x14ac:dyDescent="0.25">
      <c r="A61" s="27" t="s">
        <v>111</v>
      </c>
      <c r="B61" s="28" t="s">
        <v>112</v>
      </c>
      <c r="C61" s="68">
        <v>484</v>
      </c>
      <c r="D61" s="30"/>
      <c r="E61" s="29"/>
      <c r="F61" s="29"/>
      <c r="G61" s="30"/>
      <c r="H61" s="29"/>
      <c r="I61" s="29"/>
      <c r="J61" s="29"/>
      <c r="K61" s="29"/>
      <c r="L61" s="29"/>
      <c r="M61" s="29"/>
      <c r="N61" s="29"/>
      <c r="O61" s="29">
        <v>0</v>
      </c>
      <c r="P61" s="123">
        <v>0</v>
      </c>
    </row>
    <row r="62" spans="1:16" ht="29.25" x14ac:dyDescent="0.25">
      <c r="A62" s="122" t="s">
        <v>113</v>
      </c>
      <c r="B62" s="94" t="s">
        <v>114</v>
      </c>
      <c r="C62" s="124"/>
      <c r="D62" s="30"/>
      <c r="E62" s="30"/>
      <c r="F62" s="29"/>
      <c r="G62" s="30"/>
      <c r="H62" s="29"/>
      <c r="I62" s="29"/>
      <c r="J62" s="29"/>
      <c r="K62" s="30"/>
      <c r="L62" s="30"/>
      <c r="M62" s="30"/>
      <c r="N62" s="30"/>
      <c r="O62" s="30"/>
      <c r="P62" s="123">
        <f t="shared" ref="P62:P127" si="15">SUM(D62:O62)</f>
        <v>0</v>
      </c>
    </row>
    <row r="63" spans="1:16" ht="29.25" x14ac:dyDescent="0.25">
      <c r="A63" s="122" t="s">
        <v>115</v>
      </c>
      <c r="B63" s="94" t="s">
        <v>116</v>
      </c>
      <c r="C63" s="82">
        <f>SUM(C64:C66)</f>
        <v>0</v>
      </c>
      <c r="D63" s="82">
        <f>SUM(D64:D66)</f>
        <v>0</v>
      </c>
      <c r="E63" s="82">
        <f t="shared" ref="E63:O63" si="16">SUM(E64:E66)</f>
        <v>0</v>
      </c>
      <c r="F63" s="82">
        <f t="shared" si="16"/>
        <v>0</v>
      </c>
      <c r="G63" s="82">
        <f t="shared" si="16"/>
        <v>0</v>
      </c>
      <c r="H63" s="79">
        <f t="shared" si="16"/>
        <v>0</v>
      </c>
      <c r="I63" s="82">
        <f t="shared" si="16"/>
        <v>0</v>
      </c>
      <c r="J63" s="82">
        <f t="shared" si="16"/>
        <v>0</v>
      </c>
      <c r="K63" s="82">
        <f t="shared" si="16"/>
        <v>0</v>
      </c>
      <c r="L63" s="82">
        <f t="shared" si="16"/>
        <v>0</v>
      </c>
      <c r="M63" s="82">
        <f t="shared" si="16"/>
        <v>0</v>
      </c>
      <c r="N63" s="82">
        <f t="shared" si="16"/>
        <v>0</v>
      </c>
      <c r="O63" s="82">
        <f t="shared" si="16"/>
        <v>0</v>
      </c>
      <c r="P63" s="123">
        <f>SUM(D63:O63)</f>
        <v>0</v>
      </c>
    </row>
    <row r="64" spans="1:16" ht="30" hidden="1" x14ac:dyDescent="0.25">
      <c r="A64" s="125" t="s">
        <v>117</v>
      </c>
      <c r="B64" s="28" t="s">
        <v>118</v>
      </c>
      <c r="C64" s="68"/>
      <c r="D64" s="30"/>
      <c r="E64" s="29"/>
      <c r="F64" s="29"/>
      <c r="G64" s="30"/>
      <c r="H64" s="29"/>
      <c r="I64" s="29"/>
      <c r="J64" s="29"/>
      <c r="K64" s="29"/>
      <c r="L64" s="29"/>
      <c r="M64" s="29"/>
      <c r="N64" s="29"/>
      <c r="O64" s="30"/>
      <c r="P64" s="123">
        <f t="shared" si="15"/>
        <v>0</v>
      </c>
    </row>
    <row r="65" spans="1:16" ht="30" hidden="1" x14ac:dyDescent="0.25">
      <c r="A65" s="125" t="s">
        <v>119</v>
      </c>
      <c r="B65" s="28" t="s">
        <v>120</v>
      </c>
      <c r="C65" s="68"/>
      <c r="D65" s="126"/>
      <c r="E65" s="29"/>
      <c r="F65" s="29"/>
      <c r="G65" s="30"/>
      <c r="H65" s="29"/>
      <c r="I65" s="29"/>
      <c r="J65" s="29"/>
      <c r="K65" s="29"/>
      <c r="L65" s="29"/>
      <c r="M65" s="29"/>
      <c r="N65" s="29"/>
      <c r="O65" s="30">
        <f>12000-12000</f>
        <v>0</v>
      </c>
      <c r="P65" s="123">
        <f t="shared" si="15"/>
        <v>0</v>
      </c>
    </row>
    <row r="66" spans="1:16" ht="45" hidden="1" x14ac:dyDescent="0.25">
      <c r="A66" s="125" t="s">
        <v>121</v>
      </c>
      <c r="B66" s="47" t="s">
        <v>122</v>
      </c>
      <c r="C66" s="127"/>
      <c r="D66" s="49"/>
      <c r="E66" s="45"/>
      <c r="F66" s="45"/>
      <c r="G66" s="49"/>
      <c r="H66" s="45"/>
      <c r="I66" s="45"/>
      <c r="J66" s="45"/>
      <c r="K66" s="45"/>
      <c r="L66" s="45"/>
      <c r="M66" s="45"/>
      <c r="N66" s="45"/>
      <c r="O66" s="49"/>
      <c r="P66" s="123">
        <f t="shared" si="15"/>
        <v>0</v>
      </c>
    </row>
    <row r="67" spans="1:16" s="6" customFormat="1" thickBot="1" x14ac:dyDescent="0.25">
      <c r="A67" s="128" t="s">
        <v>123</v>
      </c>
      <c r="B67" s="129" t="s">
        <v>124</v>
      </c>
      <c r="C67" s="130"/>
      <c r="D67" s="131"/>
      <c r="E67" s="132"/>
      <c r="F67" s="132"/>
      <c r="G67" s="133"/>
      <c r="H67" s="134"/>
      <c r="I67" s="132"/>
      <c r="J67" s="132"/>
      <c r="K67" s="132"/>
      <c r="L67" s="132"/>
      <c r="M67" s="132"/>
      <c r="N67" s="132"/>
      <c r="O67" s="133"/>
      <c r="P67" s="135">
        <f t="shared" si="15"/>
        <v>0</v>
      </c>
    </row>
    <row r="68" spans="1:16" ht="15.75" thickBot="1" x14ac:dyDescent="0.3">
      <c r="A68" s="64" t="s">
        <v>125</v>
      </c>
      <c r="B68" s="18" t="s">
        <v>126</v>
      </c>
      <c r="C68" s="20">
        <f>SUM(C69:C70,C72:C73)</f>
        <v>700</v>
      </c>
      <c r="D68" s="20">
        <f>SUM(D69:D70,D72:D73)</f>
        <v>0</v>
      </c>
      <c r="E68" s="20">
        <f t="shared" ref="E68:P68" si="17">SUM(E69:E70,E72:E73)</f>
        <v>0</v>
      </c>
      <c r="F68" s="20">
        <f t="shared" si="17"/>
        <v>0</v>
      </c>
      <c r="G68" s="20">
        <f t="shared" si="17"/>
        <v>0</v>
      </c>
      <c r="H68" s="20">
        <f t="shared" si="17"/>
        <v>0</v>
      </c>
      <c r="I68" s="20">
        <f t="shared" si="17"/>
        <v>0</v>
      </c>
      <c r="J68" s="20">
        <f t="shared" si="17"/>
        <v>0</v>
      </c>
      <c r="K68" s="20">
        <f t="shared" si="17"/>
        <v>0</v>
      </c>
      <c r="L68" s="20">
        <f t="shared" si="17"/>
        <v>0</v>
      </c>
      <c r="M68" s="20">
        <f t="shared" si="17"/>
        <v>0</v>
      </c>
      <c r="N68" s="20">
        <f t="shared" si="17"/>
        <v>0</v>
      </c>
      <c r="O68" s="20">
        <f t="shared" si="17"/>
        <v>614</v>
      </c>
      <c r="P68" s="20">
        <f t="shared" si="17"/>
        <v>500</v>
      </c>
    </row>
    <row r="69" spans="1:16" x14ac:dyDescent="0.25">
      <c r="A69" s="115" t="s">
        <v>127</v>
      </c>
      <c r="B69" s="116" t="s">
        <v>128</v>
      </c>
      <c r="C69" s="117"/>
      <c r="D69" s="136"/>
      <c r="E69" s="24"/>
      <c r="F69" s="24"/>
      <c r="G69" s="25"/>
      <c r="H69" s="24"/>
      <c r="I69" s="24"/>
      <c r="J69" s="24"/>
      <c r="K69" s="24"/>
      <c r="L69" s="24"/>
      <c r="M69" s="24"/>
      <c r="N69" s="24"/>
      <c r="O69" s="25"/>
      <c r="P69" s="137">
        <f t="shared" si="15"/>
        <v>0</v>
      </c>
    </row>
    <row r="70" spans="1:16" ht="29.25" x14ac:dyDescent="0.25">
      <c r="A70" s="138" t="s">
        <v>129</v>
      </c>
      <c r="B70" s="84" t="s">
        <v>130</v>
      </c>
      <c r="C70" s="82">
        <f t="shared" ref="C70:O70" si="18">SUM(C71:C71)</f>
        <v>0</v>
      </c>
      <c r="D70" s="82">
        <f t="shared" si="18"/>
        <v>0</v>
      </c>
      <c r="E70" s="82">
        <f t="shared" si="18"/>
        <v>0</v>
      </c>
      <c r="F70" s="82">
        <f t="shared" si="18"/>
        <v>0</v>
      </c>
      <c r="G70" s="82">
        <f t="shared" si="18"/>
        <v>0</v>
      </c>
      <c r="H70" s="82">
        <f t="shared" si="18"/>
        <v>0</v>
      </c>
      <c r="I70" s="82">
        <f t="shared" si="18"/>
        <v>0</v>
      </c>
      <c r="J70" s="82">
        <f t="shared" si="18"/>
        <v>0</v>
      </c>
      <c r="K70" s="82">
        <f t="shared" si="18"/>
        <v>0</v>
      </c>
      <c r="L70" s="82">
        <f t="shared" si="18"/>
        <v>0</v>
      </c>
      <c r="M70" s="82">
        <f t="shared" si="18"/>
        <v>0</v>
      </c>
      <c r="N70" s="82">
        <f t="shared" si="18"/>
        <v>0</v>
      </c>
      <c r="O70" s="139">
        <f t="shared" si="18"/>
        <v>0</v>
      </c>
      <c r="P70" s="26">
        <f>SUM(D70:O70)</f>
        <v>0</v>
      </c>
    </row>
    <row r="71" spans="1:16" ht="30" x14ac:dyDescent="0.25">
      <c r="A71" s="140" t="s">
        <v>131</v>
      </c>
      <c r="B71" s="141" t="s">
        <v>132</v>
      </c>
      <c r="C71" s="142"/>
      <c r="D71" s="143"/>
      <c r="E71" s="62"/>
      <c r="F71" s="62"/>
      <c r="G71" s="63"/>
      <c r="H71" s="62"/>
      <c r="I71" s="62"/>
      <c r="J71" s="62"/>
      <c r="K71" s="62"/>
      <c r="L71" s="62"/>
      <c r="M71" s="62"/>
      <c r="N71" s="62"/>
      <c r="O71" s="63"/>
      <c r="P71" s="123">
        <f t="shared" si="15"/>
        <v>0</v>
      </c>
    </row>
    <row r="72" spans="1:16" s="6" customFormat="1" ht="28.5" x14ac:dyDescent="0.2">
      <c r="A72" s="100" t="s">
        <v>133</v>
      </c>
      <c r="B72" s="78" t="s">
        <v>134</v>
      </c>
      <c r="C72" s="78">
        <v>700</v>
      </c>
      <c r="D72" s="79"/>
      <c r="E72" s="79"/>
      <c r="F72" s="79"/>
      <c r="G72" s="82"/>
      <c r="H72" s="79"/>
      <c r="I72" s="79"/>
      <c r="J72" s="79"/>
      <c r="K72" s="79"/>
      <c r="L72" s="79"/>
      <c r="M72" s="79"/>
      <c r="N72" s="79"/>
      <c r="O72" s="139">
        <v>614</v>
      </c>
      <c r="P72" s="139">
        <v>500</v>
      </c>
    </row>
    <row r="73" spans="1:16" s="6" customFormat="1" thickBot="1" x14ac:dyDescent="0.25">
      <c r="A73" s="144" t="s">
        <v>135</v>
      </c>
      <c r="B73" s="145" t="s">
        <v>136</v>
      </c>
      <c r="C73" s="146"/>
      <c r="D73" s="147"/>
      <c r="E73" s="147"/>
      <c r="F73" s="147"/>
      <c r="G73" s="147"/>
      <c r="H73" s="147"/>
      <c r="I73" s="147"/>
      <c r="J73" s="147"/>
      <c r="K73" s="147"/>
      <c r="L73" s="147"/>
      <c r="M73" s="147"/>
      <c r="N73" s="147"/>
      <c r="O73" s="147"/>
      <c r="P73" s="123"/>
    </row>
    <row r="74" spans="1:16" ht="15.75" thickBot="1" x14ac:dyDescent="0.3">
      <c r="A74" s="64" t="s">
        <v>137</v>
      </c>
      <c r="B74" s="18" t="s">
        <v>138</v>
      </c>
      <c r="C74" s="20">
        <f t="shared" ref="C74:P74" si="19">SUM(C75,C83,C87:C89,C108,C110)</f>
        <v>47860</v>
      </c>
      <c r="D74" s="20">
        <f t="shared" si="19"/>
        <v>0</v>
      </c>
      <c r="E74" s="20">
        <f t="shared" si="19"/>
        <v>0</v>
      </c>
      <c r="F74" s="20">
        <f t="shared" si="19"/>
        <v>0</v>
      </c>
      <c r="G74" s="20">
        <f t="shared" si="19"/>
        <v>0</v>
      </c>
      <c r="H74" s="20">
        <f t="shared" si="19"/>
        <v>0</v>
      </c>
      <c r="I74" s="20">
        <f t="shared" si="19"/>
        <v>0</v>
      </c>
      <c r="J74" s="20">
        <f t="shared" si="19"/>
        <v>0</v>
      </c>
      <c r="K74" s="20">
        <f t="shared" si="19"/>
        <v>0</v>
      </c>
      <c r="L74" s="20">
        <f t="shared" si="19"/>
        <v>0</v>
      </c>
      <c r="M74" s="20">
        <f t="shared" si="19"/>
        <v>0</v>
      </c>
      <c r="N74" s="20">
        <f t="shared" si="19"/>
        <v>0</v>
      </c>
      <c r="O74" s="20">
        <f t="shared" si="19"/>
        <v>48211</v>
      </c>
      <c r="P74" s="20">
        <f t="shared" si="19"/>
        <v>46513</v>
      </c>
    </row>
    <row r="75" spans="1:16" x14ac:dyDescent="0.25">
      <c r="A75" s="115" t="s">
        <v>139</v>
      </c>
      <c r="B75" s="76" t="s">
        <v>140</v>
      </c>
      <c r="C75" s="118">
        <f>SUM(C76:C82)</f>
        <v>0</v>
      </c>
      <c r="D75" s="118">
        <f>SUM(D76:D82)</f>
        <v>0</v>
      </c>
      <c r="E75" s="118">
        <f t="shared" ref="E75:O75" si="20">SUM(E76:E82)</f>
        <v>0</v>
      </c>
      <c r="F75" s="118">
        <f t="shared" si="20"/>
        <v>0</v>
      </c>
      <c r="G75" s="118">
        <f t="shared" si="20"/>
        <v>0</v>
      </c>
      <c r="H75" s="76">
        <f t="shared" si="20"/>
        <v>0</v>
      </c>
      <c r="I75" s="118">
        <f t="shared" si="20"/>
        <v>0</v>
      </c>
      <c r="J75" s="118">
        <f t="shared" si="20"/>
        <v>0</v>
      </c>
      <c r="K75" s="118">
        <f t="shared" si="20"/>
        <v>0</v>
      </c>
      <c r="L75" s="118">
        <f t="shared" si="20"/>
        <v>0</v>
      </c>
      <c r="M75" s="118">
        <f t="shared" si="20"/>
        <v>0</v>
      </c>
      <c r="N75" s="118">
        <f t="shared" si="20"/>
        <v>0</v>
      </c>
      <c r="O75" s="118">
        <f t="shared" si="20"/>
        <v>0</v>
      </c>
      <c r="P75" s="137">
        <f t="shared" ref="P75:P86" si="21">SUM(D75:O75)</f>
        <v>0</v>
      </c>
    </row>
    <row r="76" spans="1:16" x14ac:dyDescent="0.25">
      <c r="A76" s="148" t="s">
        <v>141</v>
      </c>
      <c r="B76" s="24" t="s">
        <v>142</v>
      </c>
      <c r="C76" s="25"/>
      <c r="D76" s="136"/>
      <c r="E76" s="24"/>
      <c r="F76" s="24"/>
      <c r="G76" s="25"/>
      <c r="H76" s="24"/>
      <c r="I76" s="24"/>
      <c r="J76" s="24"/>
      <c r="K76" s="24"/>
      <c r="L76" s="24"/>
      <c r="M76" s="24"/>
      <c r="N76" s="24"/>
      <c r="O76" s="25"/>
      <c r="P76" s="149">
        <f t="shared" si="21"/>
        <v>0</v>
      </c>
    </row>
    <row r="77" spans="1:16" ht="30" hidden="1" x14ac:dyDescent="0.25">
      <c r="A77" s="148" t="s">
        <v>143</v>
      </c>
      <c r="B77" s="150" t="s">
        <v>144</v>
      </c>
      <c r="C77" s="151"/>
      <c r="D77" s="25"/>
      <c r="E77" s="24"/>
      <c r="F77" s="24"/>
      <c r="G77" s="25"/>
      <c r="H77" s="24"/>
      <c r="I77" s="24"/>
      <c r="J77" s="24"/>
      <c r="K77" s="24"/>
      <c r="L77" s="24"/>
      <c r="M77" s="24"/>
      <c r="N77" s="24"/>
      <c r="O77" s="25"/>
      <c r="P77" s="152">
        <f t="shared" si="21"/>
        <v>0</v>
      </c>
    </row>
    <row r="78" spans="1:16" hidden="1" x14ac:dyDescent="0.25">
      <c r="A78" s="148" t="s">
        <v>145</v>
      </c>
      <c r="B78" s="153" t="s">
        <v>146</v>
      </c>
      <c r="C78" s="154"/>
      <c r="D78" s="136"/>
      <c r="E78" s="24"/>
      <c r="F78" s="24"/>
      <c r="G78" s="25"/>
      <c r="H78" s="24"/>
      <c r="I78" s="24"/>
      <c r="J78" s="24"/>
      <c r="K78" s="24"/>
      <c r="L78" s="24"/>
      <c r="M78" s="24"/>
      <c r="N78" s="24"/>
      <c r="O78" s="25"/>
      <c r="P78" s="152">
        <f t="shared" si="21"/>
        <v>0</v>
      </c>
    </row>
    <row r="79" spans="1:16" ht="30" hidden="1" x14ac:dyDescent="0.25">
      <c r="A79" s="155" t="s">
        <v>147</v>
      </c>
      <c r="B79" s="156" t="s">
        <v>148</v>
      </c>
      <c r="C79" s="157"/>
      <c r="D79" s="25"/>
      <c r="E79" s="24"/>
      <c r="F79" s="24"/>
      <c r="G79" s="25"/>
      <c r="H79" s="24"/>
      <c r="I79" s="24"/>
      <c r="J79" s="24"/>
      <c r="K79" s="24"/>
      <c r="L79" s="24"/>
      <c r="M79" s="24"/>
      <c r="N79" s="24"/>
      <c r="O79" s="25"/>
      <c r="P79" s="152">
        <f t="shared" si="21"/>
        <v>0</v>
      </c>
    </row>
    <row r="80" spans="1:16" hidden="1" x14ac:dyDescent="0.25">
      <c r="A80" s="155" t="s">
        <v>149</v>
      </c>
      <c r="B80" s="156" t="s">
        <v>150</v>
      </c>
      <c r="C80" s="157"/>
      <c r="D80" s="25"/>
      <c r="E80" s="24"/>
      <c r="F80" s="24"/>
      <c r="G80" s="25"/>
      <c r="H80" s="24"/>
      <c r="I80" s="24"/>
      <c r="J80" s="24"/>
      <c r="K80" s="24"/>
      <c r="L80" s="24"/>
      <c r="M80" s="24"/>
      <c r="N80" s="24"/>
      <c r="O80" s="25"/>
      <c r="P80" s="152">
        <f t="shared" si="21"/>
        <v>0</v>
      </c>
    </row>
    <row r="81" spans="1:16" ht="30" hidden="1" x14ac:dyDescent="0.25">
      <c r="A81" s="155" t="s">
        <v>151</v>
      </c>
      <c r="B81" s="158" t="s">
        <v>152</v>
      </c>
      <c r="C81" s="159"/>
      <c r="D81" s="25"/>
      <c r="E81" s="24"/>
      <c r="F81" s="24"/>
      <c r="G81" s="25"/>
      <c r="H81" s="24"/>
      <c r="I81" s="24"/>
      <c r="J81" s="24"/>
      <c r="K81" s="24"/>
      <c r="L81" s="24"/>
      <c r="M81" s="24"/>
      <c r="N81" s="24"/>
      <c r="O81" s="25"/>
      <c r="P81" s="152">
        <f t="shared" si="21"/>
        <v>0</v>
      </c>
    </row>
    <row r="82" spans="1:16" hidden="1" x14ac:dyDescent="0.25">
      <c r="A82" s="155" t="s">
        <v>153</v>
      </c>
      <c r="B82" s="158" t="s">
        <v>154</v>
      </c>
      <c r="C82" s="160"/>
      <c r="D82" s="25"/>
      <c r="E82" s="24"/>
      <c r="F82" s="24"/>
      <c r="G82" s="25"/>
      <c r="H82" s="24"/>
      <c r="I82" s="24"/>
      <c r="J82" s="24"/>
      <c r="K82" s="24"/>
      <c r="L82" s="24"/>
      <c r="M82" s="24"/>
      <c r="N82" s="24"/>
      <c r="O82" s="25"/>
      <c r="P82" s="152">
        <f t="shared" si="21"/>
        <v>0</v>
      </c>
    </row>
    <row r="83" spans="1:16" hidden="1" x14ac:dyDescent="0.25">
      <c r="A83" s="122" t="s">
        <v>155</v>
      </c>
      <c r="B83" s="78" t="s">
        <v>156</v>
      </c>
      <c r="C83" s="82">
        <f>SUM(C84:C86)</f>
        <v>0</v>
      </c>
      <c r="D83" s="82">
        <f>SUM(D84:D86)</f>
        <v>0</v>
      </c>
      <c r="E83" s="82">
        <f t="shared" ref="E83:O83" si="22">SUM(E84:E86)</f>
        <v>0</v>
      </c>
      <c r="F83" s="82">
        <f t="shared" si="22"/>
        <v>0</v>
      </c>
      <c r="G83" s="82">
        <f t="shared" si="22"/>
        <v>0</v>
      </c>
      <c r="H83" s="82">
        <f t="shared" si="22"/>
        <v>0</v>
      </c>
      <c r="I83" s="82">
        <f t="shared" si="22"/>
        <v>0</v>
      </c>
      <c r="J83" s="82">
        <f t="shared" si="22"/>
        <v>0</v>
      </c>
      <c r="K83" s="82">
        <f t="shared" si="22"/>
        <v>0</v>
      </c>
      <c r="L83" s="82">
        <f t="shared" si="22"/>
        <v>0</v>
      </c>
      <c r="M83" s="82">
        <f t="shared" si="22"/>
        <v>0</v>
      </c>
      <c r="N83" s="82">
        <f t="shared" si="22"/>
        <v>0</v>
      </c>
      <c r="O83" s="82">
        <f t="shared" si="22"/>
        <v>0</v>
      </c>
      <c r="P83" s="123">
        <f>SUM(D83:O83)</f>
        <v>0</v>
      </c>
    </row>
    <row r="84" spans="1:16" hidden="1" x14ac:dyDescent="0.25">
      <c r="A84" s="148" t="s">
        <v>157</v>
      </c>
      <c r="B84" s="161" t="s">
        <v>158</v>
      </c>
      <c r="C84" s="162"/>
      <c r="D84" s="118"/>
      <c r="E84" s="79"/>
      <c r="F84" s="79"/>
      <c r="G84" s="82"/>
      <c r="H84" s="29"/>
      <c r="I84" s="29"/>
      <c r="J84" s="29"/>
      <c r="K84" s="29"/>
      <c r="L84" s="29"/>
      <c r="M84" s="29"/>
      <c r="N84" s="29"/>
      <c r="O84" s="30"/>
      <c r="P84" s="152">
        <f t="shared" si="21"/>
        <v>0</v>
      </c>
    </row>
    <row r="85" spans="1:16" ht="47.25" hidden="1" x14ac:dyDescent="0.25">
      <c r="A85" s="148" t="s">
        <v>159</v>
      </c>
      <c r="B85" s="163" t="s">
        <v>160</v>
      </c>
      <c r="C85" s="164"/>
      <c r="D85" s="25"/>
      <c r="E85" s="79"/>
      <c r="F85" s="79"/>
      <c r="G85" s="82"/>
      <c r="H85" s="29"/>
      <c r="I85" s="29"/>
      <c r="J85" s="29"/>
      <c r="K85" s="29"/>
      <c r="L85" s="29"/>
      <c r="M85" s="29"/>
      <c r="N85" s="29"/>
      <c r="O85" s="30"/>
      <c r="P85" s="152">
        <f t="shared" si="21"/>
        <v>0</v>
      </c>
    </row>
    <row r="86" spans="1:16" ht="75" hidden="1" x14ac:dyDescent="0.25">
      <c r="A86" s="148" t="s">
        <v>161</v>
      </c>
      <c r="B86" s="165" t="s">
        <v>162</v>
      </c>
      <c r="C86" s="166"/>
      <c r="D86" s="25"/>
      <c r="E86" s="79"/>
      <c r="F86" s="79"/>
      <c r="G86" s="82"/>
      <c r="H86" s="29"/>
      <c r="I86" s="29"/>
      <c r="J86" s="29"/>
      <c r="K86" s="29"/>
      <c r="L86" s="29"/>
      <c r="M86" s="29"/>
      <c r="N86" s="29"/>
      <c r="O86" s="30"/>
      <c r="P86" s="152">
        <f t="shared" si="21"/>
        <v>0</v>
      </c>
    </row>
    <row r="87" spans="1:16" x14ac:dyDescent="0.25">
      <c r="A87" s="115" t="s">
        <v>163</v>
      </c>
      <c r="B87" s="116" t="s">
        <v>164</v>
      </c>
      <c r="C87" s="117"/>
      <c r="D87" s="118"/>
      <c r="E87" s="29"/>
      <c r="F87" s="29"/>
      <c r="G87" s="30"/>
      <c r="H87" s="29"/>
      <c r="I87" s="29"/>
      <c r="J87" s="29"/>
      <c r="K87" s="29"/>
      <c r="L87" s="29"/>
      <c r="M87" s="29"/>
      <c r="N87" s="29"/>
      <c r="O87" s="30"/>
      <c r="P87" s="123">
        <f t="shared" si="15"/>
        <v>0</v>
      </c>
    </row>
    <row r="88" spans="1:16" x14ac:dyDescent="0.25">
      <c r="A88" s="115" t="s">
        <v>165</v>
      </c>
      <c r="B88" s="116" t="s">
        <v>166</v>
      </c>
      <c r="C88" s="117"/>
      <c r="D88" s="118"/>
      <c r="E88" s="30"/>
      <c r="F88" s="29"/>
      <c r="G88" s="30"/>
      <c r="H88" s="29"/>
      <c r="I88" s="29"/>
      <c r="J88" s="29"/>
      <c r="K88" s="29"/>
      <c r="L88" s="30"/>
      <c r="M88" s="30"/>
      <c r="N88" s="30"/>
      <c r="O88" s="30"/>
      <c r="P88" s="123">
        <f t="shared" si="15"/>
        <v>0</v>
      </c>
    </row>
    <row r="89" spans="1:16" x14ac:dyDescent="0.25">
      <c r="A89" s="122" t="s">
        <v>167</v>
      </c>
      <c r="B89" s="78" t="s">
        <v>168</v>
      </c>
      <c r="C89" s="82">
        <f t="shared" ref="C89:P89" si="23">SUM(C90:C107)</f>
        <v>47860</v>
      </c>
      <c r="D89" s="82">
        <f>SUM(D90:D107)</f>
        <v>0</v>
      </c>
      <c r="E89" s="82">
        <f t="shared" si="23"/>
        <v>0</v>
      </c>
      <c r="F89" s="82">
        <f t="shared" si="23"/>
        <v>0</v>
      </c>
      <c r="G89" s="82">
        <f t="shared" si="23"/>
        <v>0</v>
      </c>
      <c r="H89" s="82">
        <f t="shared" si="23"/>
        <v>0</v>
      </c>
      <c r="I89" s="82">
        <f t="shared" si="23"/>
        <v>0</v>
      </c>
      <c r="J89" s="82">
        <f t="shared" si="23"/>
        <v>0</v>
      </c>
      <c r="K89" s="82">
        <f t="shared" si="23"/>
        <v>0</v>
      </c>
      <c r="L89" s="82">
        <f t="shared" si="23"/>
        <v>0</v>
      </c>
      <c r="M89" s="82">
        <f t="shared" si="23"/>
        <v>0</v>
      </c>
      <c r="N89" s="82">
        <f t="shared" si="23"/>
        <v>0</v>
      </c>
      <c r="O89" s="82">
        <f t="shared" si="23"/>
        <v>48211</v>
      </c>
      <c r="P89" s="82">
        <f t="shared" si="23"/>
        <v>46513</v>
      </c>
    </row>
    <row r="90" spans="1:16" x14ac:dyDescent="0.25">
      <c r="A90" s="167" t="s">
        <v>169</v>
      </c>
      <c r="B90" s="28" t="s">
        <v>170</v>
      </c>
      <c r="C90" s="68"/>
      <c r="D90" s="30"/>
      <c r="E90" s="29"/>
      <c r="F90" s="29"/>
      <c r="G90" s="30"/>
      <c r="H90" s="29"/>
      <c r="I90" s="29"/>
      <c r="J90" s="29"/>
      <c r="K90" s="29"/>
      <c r="L90" s="29"/>
      <c r="M90" s="29"/>
      <c r="N90" s="29"/>
      <c r="O90" s="30"/>
      <c r="P90" s="123">
        <f t="shared" si="15"/>
        <v>0</v>
      </c>
    </row>
    <row r="91" spans="1:16" ht="30" x14ac:dyDescent="0.25">
      <c r="A91" s="27" t="s">
        <v>171</v>
      </c>
      <c r="B91" s="168" t="s">
        <v>172</v>
      </c>
      <c r="C91" s="169"/>
      <c r="D91" s="30"/>
      <c r="E91" s="29"/>
      <c r="F91" s="29"/>
      <c r="G91" s="30"/>
      <c r="H91" s="29"/>
      <c r="I91" s="29"/>
      <c r="J91" s="29"/>
      <c r="K91" s="29"/>
      <c r="L91" s="29"/>
      <c r="M91" s="29"/>
      <c r="N91" s="29"/>
      <c r="O91" s="35"/>
      <c r="P91" s="123">
        <f t="shared" si="15"/>
        <v>0</v>
      </c>
    </row>
    <row r="92" spans="1:16" ht="30" x14ac:dyDescent="0.25">
      <c r="A92" s="27" t="s">
        <v>173</v>
      </c>
      <c r="B92" s="170" t="s">
        <v>174</v>
      </c>
      <c r="C92" s="171"/>
      <c r="D92" s="30"/>
      <c r="E92" s="29"/>
      <c r="F92" s="29"/>
      <c r="G92" s="30"/>
      <c r="H92" s="29"/>
      <c r="I92" s="29"/>
      <c r="J92" s="29"/>
      <c r="K92" s="29"/>
      <c r="L92" s="29"/>
      <c r="M92" s="29"/>
      <c r="N92" s="29"/>
      <c r="O92" s="35"/>
      <c r="P92" s="123">
        <f t="shared" si="15"/>
        <v>0</v>
      </c>
    </row>
    <row r="93" spans="1:16" x14ac:dyDescent="0.25">
      <c r="A93" s="27" t="s">
        <v>175</v>
      </c>
      <c r="B93" s="92" t="s">
        <v>176</v>
      </c>
      <c r="C93" s="151">
        <v>47860</v>
      </c>
      <c r="D93" s="30"/>
      <c r="E93" s="29"/>
      <c r="F93" s="29"/>
      <c r="G93" s="30"/>
      <c r="H93" s="29"/>
      <c r="I93" s="29"/>
      <c r="J93" s="29"/>
      <c r="K93" s="29"/>
      <c r="L93" s="29"/>
      <c r="M93" s="29"/>
      <c r="N93" s="29"/>
      <c r="O93" s="37">
        <v>48211</v>
      </c>
      <c r="P93" s="37">
        <v>46513</v>
      </c>
    </row>
    <row r="94" spans="1:16" hidden="1" x14ac:dyDescent="0.25">
      <c r="A94" s="27" t="s">
        <v>177</v>
      </c>
      <c r="B94" s="92" t="s">
        <v>178</v>
      </c>
      <c r="C94" s="151"/>
      <c r="D94" s="30"/>
      <c r="E94" s="29"/>
      <c r="F94" s="29"/>
      <c r="G94" s="30"/>
      <c r="H94" s="29"/>
      <c r="I94" s="29"/>
      <c r="J94" s="29"/>
      <c r="K94" s="30"/>
      <c r="L94" s="30"/>
      <c r="M94" s="30"/>
      <c r="N94" s="29"/>
      <c r="O94" s="35"/>
      <c r="P94" s="123">
        <f t="shared" si="15"/>
        <v>0</v>
      </c>
    </row>
    <row r="95" spans="1:16" ht="30" hidden="1" x14ac:dyDescent="0.25">
      <c r="A95" s="27" t="s">
        <v>179</v>
      </c>
      <c r="B95" s="150" t="s">
        <v>180</v>
      </c>
      <c r="C95" s="96"/>
      <c r="D95" s="30"/>
      <c r="E95" s="29"/>
      <c r="F95" s="29"/>
      <c r="G95" s="30"/>
      <c r="H95" s="29"/>
      <c r="I95" s="29"/>
      <c r="J95" s="29"/>
      <c r="K95" s="30"/>
      <c r="L95" s="30"/>
      <c r="M95" s="30"/>
      <c r="N95" s="30"/>
      <c r="O95" s="30"/>
      <c r="P95" s="123">
        <f t="shared" si="15"/>
        <v>0</v>
      </c>
    </row>
    <row r="96" spans="1:16" ht="15.75" hidden="1" x14ac:dyDescent="0.25">
      <c r="A96" s="172" t="s">
        <v>181</v>
      </c>
      <c r="B96" s="173" t="s">
        <v>182</v>
      </c>
      <c r="C96" s="174"/>
      <c r="D96" s="30"/>
      <c r="E96" s="29"/>
      <c r="F96" s="29"/>
      <c r="G96" s="30"/>
      <c r="H96" s="29"/>
      <c r="I96" s="29"/>
      <c r="J96" s="29"/>
      <c r="K96" s="30"/>
      <c r="L96" s="30"/>
      <c r="M96" s="30"/>
      <c r="N96" s="30"/>
      <c r="O96" s="30"/>
      <c r="P96" s="123">
        <f t="shared" si="15"/>
        <v>0</v>
      </c>
    </row>
    <row r="97" spans="1:16" ht="63" hidden="1" x14ac:dyDescent="0.25">
      <c r="A97" s="172" t="s">
        <v>183</v>
      </c>
      <c r="B97" s="173" t="s">
        <v>184</v>
      </c>
      <c r="C97" s="174"/>
      <c r="D97" s="30"/>
      <c r="E97" s="29"/>
      <c r="F97" s="29"/>
      <c r="G97" s="30"/>
      <c r="H97" s="29"/>
      <c r="I97" s="29"/>
      <c r="J97" s="29"/>
      <c r="K97" s="30"/>
      <c r="L97" s="30"/>
      <c r="M97" s="30"/>
      <c r="N97" s="30"/>
      <c r="O97" s="30"/>
      <c r="P97" s="123">
        <f t="shared" si="15"/>
        <v>0</v>
      </c>
    </row>
    <row r="98" spans="1:16" ht="15.75" hidden="1" x14ac:dyDescent="0.25">
      <c r="A98" s="172" t="s">
        <v>185</v>
      </c>
      <c r="B98" s="173" t="s">
        <v>186</v>
      </c>
      <c r="C98" s="174"/>
      <c r="D98" s="30"/>
      <c r="E98" s="29"/>
      <c r="F98" s="29"/>
      <c r="G98" s="30"/>
      <c r="H98" s="29"/>
      <c r="I98" s="29"/>
      <c r="J98" s="29"/>
      <c r="K98" s="30"/>
      <c r="L98" s="30"/>
      <c r="M98" s="30"/>
      <c r="N98" s="30"/>
      <c r="O98" s="30"/>
      <c r="P98" s="123">
        <f t="shared" si="15"/>
        <v>0</v>
      </c>
    </row>
    <row r="99" spans="1:16" ht="47.25" hidden="1" x14ac:dyDescent="0.25">
      <c r="A99" s="172" t="s">
        <v>187</v>
      </c>
      <c r="B99" s="163" t="s">
        <v>188</v>
      </c>
      <c r="C99" s="175"/>
      <c r="D99" s="30"/>
      <c r="E99" s="29"/>
      <c r="F99" s="29"/>
      <c r="G99" s="30"/>
      <c r="H99" s="29"/>
      <c r="I99" s="29"/>
      <c r="J99" s="29"/>
      <c r="K99" s="30"/>
      <c r="L99" s="30"/>
      <c r="M99" s="30"/>
      <c r="N99" s="30"/>
      <c r="O99" s="30"/>
      <c r="P99" s="123">
        <f t="shared" si="15"/>
        <v>0</v>
      </c>
    </row>
    <row r="100" spans="1:16" ht="47.25" hidden="1" x14ac:dyDescent="0.25">
      <c r="A100" s="172" t="s">
        <v>189</v>
      </c>
      <c r="B100" s="173" t="s">
        <v>190</v>
      </c>
      <c r="C100" s="174"/>
      <c r="D100" s="30"/>
      <c r="E100" s="29"/>
      <c r="F100" s="29"/>
      <c r="G100" s="30"/>
      <c r="H100" s="29"/>
      <c r="I100" s="29"/>
      <c r="J100" s="29"/>
      <c r="K100" s="30"/>
      <c r="L100" s="30"/>
      <c r="M100" s="30"/>
      <c r="N100" s="30"/>
      <c r="O100" s="30"/>
      <c r="P100" s="123">
        <f t="shared" si="15"/>
        <v>0</v>
      </c>
    </row>
    <row r="101" spans="1:16" hidden="1" x14ac:dyDescent="0.25">
      <c r="A101" s="172" t="s">
        <v>191</v>
      </c>
      <c r="B101" s="176" t="s">
        <v>192</v>
      </c>
      <c r="C101" s="177"/>
      <c r="D101" s="30"/>
      <c r="E101" s="29"/>
      <c r="F101" s="29"/>
      <c r="G101" s="30"/>
      <c r="H101" s="29"/>
      <c r="I101" s="29"/>
      <c r="J101" s="29"/>
      <c r="K101" s="30"/>
      <c r="L101" s="30"/>
      <c r="M101" s="30"/>
      <c r="N101" s="30"/>
      <c r="O101" s="30"/>
      <c r="P101" s="123">
        <f t="shared" si="15"/>
        <v>0</v>
      </c>
    </row>
    <row r="102" spans="1:16" ht="31.5" hidden="1" x14ac:dyDescent="0.25">
      <c r="A102" s="172" t="s">
        <v>193</v>
      </c>
      <c r="B102" s="163" t="s">
        <v>194</v>
      </c>
      <c r="C102" s="175"/>
      <c r="D102" s="30"/>
      <c r="E102" s="29"/>
      <c r="F102" s="29"/>
      <c r="G102" s="30"/>
      <c r="H102" s="29"/>
      <c r="I102" s="29"/>
      <c r="J102" s="29"/>
      <c r="K102" s="30"/>
      <c r="L102" s="30"/>
      <c r="M102" s="30"/>
      <c r="N102" s="30"/>
      <c r="O102" s="30"/>
      <c r="P102" s="123">
        <f t="shared" si="15"/>
        <v>0</v>
      </c>
    </row>
    <row r="103" spans="1:16" hidden="1" x14ac:dyDescent="0.25">
      <c r="A103" s="172" t="s">
        <v>195</v>
      </c>
      <c r="B103" s="176" t="s">
        <v>196</v>
      </c>
      <c r="C103" s="177"/>
      <c r="D103" s="30"/>
      <c r="E103" s="29"/>
      <c r="F103" s="29"/>
      <c r="G103" s="30"/>
      <c r="H103" s="29"/>
      <c r="I103" s="29"/>
      <c r="J103" s="29"/>
      <c r="K103" s="30"/>
      <c r="L103" s="30"/>
      <c r="M103" s="30"/>
      <c r="N103" s="30"/>
      <c r="O103" s="30"/>
      <c r="P103" s="123">
        <f t="shared" si="15"/>
        <v>0</v>
      </c>
    </row>
    <row r="104" spans="1:16" hidden="1" x14ac:dyDescent="0.25">
      <c r="A104" s="172" t="s">
        <v>197</v>
      </c>
      <c r="B104" s="176" t="s">
        <v>198</v>
      </c>
      <c r="C104" s="177"/>
      <c r="D104" s="30"/>
      <c r="E104" s="29"/>
      <c r="F104" s="29"/>
      <c r="G104" s="30"/>
      <c r="H104" s="29"/>
      <c r="I104" s="29"/>
      <c r="J104" s="29"/>
      <c r="K104" s="30"/>
      <c r="L104" s="30"/>
      <c r="M104" s="30"/>
      <c r="N104" s="30"/>
      <c r="O104" s="30"/>
      <c r="P104" s="123">
        <f t="shared" si="15"/>
        <v>0</v>
      </c>
    </row>
    <row r="105" spans="1:16" ht="45" hidden="1" x14ac:dyDescent="0.25">
      <c r="A105" s="172" t="s">
        <v>199</v>
      </c>
      <c r="B105" s="176" t="s">
        <v>200</v>
      </c>
      <c r="C105" s="177"/>
      <c r="D105" s="30"/>
      <c r="E105" s="29"/>
      <c r="F105" s="29"/>
      <c r="G105" s="30"/>
      <c r="H105" s="29"/>
      <c r="I105" s="29"/>
      <c r="J105" s="29"/>
      <c r="K105" s="30"/>
      <c r="L105" s="30"/>
      <c r="M105" s="30"/>
      <c r="N105" s="30"/>
      <c r="O105" s="30"/>
      <c r="P105" s="123">
        <f t="shared" si="15"/>
        <v>0</v>
      </c>
    </row>
    <row r="106" spans="1:16" hidden="1" x14ac:dyDescent="0.25">
      <c r="A106" s="172" t="s">
        <v>201</v>
      </c>
      <c r="B106" s="178" t="s">
        <v>202</v>
      </c>
      <c r="C106" s="179"/>
      <c r="D106" s="30"/>
      <c r="E106" s="29"/>
      <c r="F106" s="29"/>
      <c r="G106" s="30"/>
      <c r="H106" s="29"/>
      <c r="I106" s="29"/>
      <c r="J106" s="29"/>
      <c r="K106" s="30"/>
      <c r="L106" s="30"/>
      <c r="M106" s="30"/>
      <c r="N106" s="30"/>
      <c r="O106" s="30"/>
      <c r="P106" s="123">
        <f t="shared" si="15"/>
        <v>0</v>
      </c>
    </row>
    <row r="107" spans="1:16" ht="15.75" hidden="1" x14ac:dyDescent="0.25">
      <c r="A107" s="172" t="s">
        <v>203</v>
      </c>
      <c r="B107" s="180" t="s">
        <v>204</v>
      </c>
      <c r="C107" s="164"/>
      <c r="D107" s="30"/>
      <c r="E107" s="29"/>
      <c r="F107" s="29"/>
      <c r="G107" s="30"/>
      <c r="H107" s="29"/>
      <c r="I107" s="29"/>
      <c r="J107" s="29"/>
      <c r="K107" s="30"/>
      <c r="L107" s="30"/>
      <c r="M107" s="30"/>
      <c r="N107" s="30"/>
      <c r="O107" s="30"/>
      <c r="P107" s="123">
        <f t="shared" si="15"/>
        <v>0</v>
      </c>
    </row>
    <row r="108" spans="1:16" x14ac:dyDescent="0.25">
      <c r="A108" s="122" t="s">
        <v>205</v>
      </c>
      <c r="B108" s="181" t="s">
        <v>206</v>
      </c>
      <c r="C108" s="82">
        <f>SUM(C109:C109)</f>
        <v>0</v>
      </c>
      <c r="D108" s="82">
        <f>SUM(D109:D109)</f>
        <v>0</v>
      </c>
      <c r="E108" s="29"/>
      <c r="F108" s="29"/>
      <c r="G108" s="30"/>
      <c r="H108" s="79">
        <f t="shared" ref="H108:O108" si="24">SUM(H109:H109)</f>
        <v>0</v>
      </c>
      <c r="I108" s="79">
        <f t="shared" si="24"/>
        <v>0</v>
      </c>
      <c r="J108" s="79">
        <f>SUM(J109:J109)</f>
        <v>0</v>
      </c>
      <c r="K108" s="82">
        <f t="shared" si="24"/>
        <v>0</v>
      </c>
      <c r="L108" s="82">
        <f t="shared" si="24"/>
        <v>0</v>
      </c>
      <c r="M108" s="82">
        <f t="shared" si="24"/>
        <v>0</v>
      </c>
      <c r="N108" s="82">
        <f t="shared" si="24"/>
        <v>0</v>
      </c>
      <c r="O108" s="82">
        <f t="shared" si="24"/>
        <v>0</v>
      </c>
      <c r="P108" s="123">
        <f t="shared" si="15"/>
        <v>0</v>
      </c>
    </row>
    <row r="109" spans="1:16" x14ac:dyDescent="0.25">
      <c r="A109" s="27" t="s">
        <v>207</v>
      </c>
      <c r="B109" s="28" t="s">
        <v>208</v>
      </c>
      <c r="C109" s="68"/>
      <c r="D109" s="30"/>
      <c r="E109" s="29"/>
      <c r="F109" s="29"/>
      <c r="G109" s="30"/>
      <c r="H109" s="29"/>
      <c r="I109" s="29"/>
      <c r="J109" s="29"/>
      <c r="K109" s="29"/>
      <c r="L109" s="29"/>
      <c r="M109" s="29"/>
      <c r="N109" s="29"/>
      <c r="O109" s="30"/>
      <c r="P109" s="123">
        <f t="shared" si="15"/>
        <v>0</v>
      </c>
    </row>
    <row r="110" spans="1:16" ht="15.75" thickBot="1" x14ac:dyDescent="0.3">
      <c r="A110" s="182" t="s">
        <v>209</v>
      </c>
      <c r="B110" s="145" t="s">
        <v>210</v>
      </c>
      <c r="C110" s="146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123">
        <f t="shared" si="15"/>
        <v>0</v>
      </c>
    </row>
    <row r="111" spans="1:16" ht="15.75" thickBot="1" x14ac:dyDescent="0.3">
      <c r="A111" s="64" t="s">
        <v>211</v>
      </c>
      <c r="B111" s="183" t="s">
        <v>212</v>
      </c>
      <c r="C111" s="20">
        <f t="shared" ref="C111:P111" si="25">C112+C115+C118+C122</f>
        <v>24254</v>
      </c>
      <c r="D111" s="20">
        <f t="shared" si="25"/>
        <v>0</v>
      </c>
      <c r="E111" s="20">
        <f t="shared" si="25"/>
        <v>0</v>
      </c>
      <c r="F111" s="20">
        <f t="shared" si="25"/>
        <v>0</v>
      </c>
      <c r="G111" s="20">
        <f t="shared" si="25"/>
        <v>0</v>
      </c>
      <c r="H111" s="20">
        <f t="shared" si="25"/>
        <v>0</v>
      </c>
      <c r="I111" s="20">
        <f t="shared" si="25"/>
        <v>0</v>
      </c>
      <c r="J111" s="20">
        <f t="shared" si="25"/>
        <v>0</v>
      </c>
      <c r="K111" s="20">
        <f t="shared" si="25"/>
        <v>0</v>
      </c>
      <c r="L111" s="20">
        <f t="shared" si="25"/>
        <v>0</v>
      </c>
      <c r="M111" s="20">
        <f t="shared" si="25"/>
        <v>0</v>
      </c>
      <c r="N111" s="20">
        <f t="shared" si="25"/>
        <v>0</v>
      </c>
      <c r="O111" s="20">
        <f t="shared" si="25"/>
        <v>24996</v>
      </c>
      <c r="P111" s="20">
        <f t="shared" si="25"/>
        <v>24504</v>
      </c>
    </row>
    <row r="112" spans="1:16" x14ac:dyDescent="0.25">
      <c r="A112" s="115" t="s">
        <v>213</v>
      </c>
      <c r="B112" s="181" t="s">
        <v>214</v>
      </c>
      <c r="C112" s="118">
        <f>SUM(C113:C114)</f>
        <v>12000</v>
      </c>
      <c r="D112" s="118">
        <f>SUM(D113:D114)</f>
        <v>0</v>
      </c>
      <c r="E112" s="118">
        <f t="shared" ref="E112:P112" si="26">SUM(E113:E114)</f>
        <v>0</v>
      </c>
      <c r="F112" s="118">
        <f t="shared" si="26"/>
        <v>0</v>
      </c>
      <c r="G112" s="118">
        <f t="shared" si="26"/>
        <v>0</v>
      </c>
      <c r="H112" s="118">
        <f t="shared" si="26"/>
        <v>0</v>
      </c>
      <c r="I112" s="118">
        <f t="shared" si="26"/>
        <v>0</v>
      </c>
      <c r="J112" s="118">
        <f t="shared" si="26"/>
        <v>0</v>
      </c>
      <c r="K112" s="118">
        <f t="shared" si="26"/>
        <v>0</v>
      </c>
      <c r="L112" s="118">
        <f t="shared" si="26"/>
        <v>0</v>
      </c>
      <c r="M112" s="118">
        <f t="shared" si="26"/>
        <v>0</v>
      </c>
      <c r="N112" s="118">
        <f t="shared" si="26"/>
        <v>0</v>
      </c>
      <c r="O112" s="118">
        <f t="shared" si="26"/>
        <v>12000</v>
      </c>
      <c r="P112" s="118">
        <f t="shared" si="26"/>
        <v>13000</v>
      </c>
    </row>
    <row r="113" spans="1:16" ht="30" x14ac:dyDescent="0.25">
      <c r="A113" s="27" t="s">
        <v>215</v>
      </c>
      <c r="B113" s="28" t="s">
        <v>216</v>
      </c>
      <c r="C113" s="68">
        <v>12000</v>
      </c>
      <c r="D113" s="126"/>
      <c r="E113" s="29"/>
      <c r="F113" s="29"/>
      <c r="G113" s="29"/>
      <c r="H113" s="32"/>
      <c r="I113" s="29"/>
      <c r="J113" s="29"/>
      <c r="K113" s="29"/>
      <c r="L113" s="29"/>
      <c r="M113" s="29"/>
      <c r="N113" s="29"/>
      <c r="O113" s="37">
        <v>12000</v>
      </c>
      <c r="P113" s="37">
        <v>13000</v>
      </c>
    </row>
    <row r="114" spans="1:16" x14ac:dyDescent="0.25">
      <c r="A114" s="27" t="s">
        <v>217</v>
      </c>
      <c r="B114" s="141" t="s">
        <v>218</v>
      </c>
      <c r="C114" s="184"/>
      <c r="D114" s="30"/>
      <c r="E114" s="30"/>
      <c r="F114" s="30"/>
      <c r="G114" s="29"/>
      <c r="H114" s="32"/>
      <c r="I114" s="29"/>
      <c r="J114" s="29"/>
      <c r="K114" s="30"/>
      <c r="L114" s="29"/>
      <c r="M114" s="30"/>
      <c r="N114" s="29"/>
      <c r="O114" s="35"/>
      <c r="P114" s="123">
        <f>SUM(D114:O114)</f>
        <v>0</v>
      </c>
    </row>
    <row r="115" spans="1:16" x14ac:dyDescent="0.25">
      <c r="A115" s="122" t="s">
        <v>219</v>
      </c>
      <c r="B115" s="94" t="s">
        <v>220</v>
      </c>
      <c r="C115" s="82">
        <f>SUM(C116:C117)</f>
        <v>12254</v>
      </c>
      <c r="D115" s="82">
        <f>SUM(D116:D117)</f>
        <v>0</v>
      </c>
      <c r="E115" s="82">
        <f>SUM(E116:E117)</f>
        <v>0</v>
      </c>
      <c r="F115" s="82">
        <f>SUM(F116:F117)</f>
        <v>0</v>
      </c>
      <c r="G115" s="79">
        <f>SUM(G116:G117)</f>
        <v>0</v>
      </c>
      <c r="H115" s="81">
        <f t="shared" ref="H115:P115" si="27">SUM(H116:H117)</f>
        <v>0</v>
      </c>
      <c r="I115" s="79">
        <f t="shared" si="27"/>
        <v>0</v>
      </c>
      <c r="J115" s="79">
        <f t="shared" si="27"/>
        <v>0</v>
      </c>
      <c r="K115" s="82">
        <f t="shared" si="27"/>
        <v>0</v>
      </c>
      <c r="L115" s="82">
        <f t="shared" si="27"/>
        <v>0</v>
      </c>
      <c r="M115" s="82">
        <f t="shared" si="27"/>
        <v>0</v>
      </c>
      <c r="N115" s="79">
        <f t="shared" si="27"/>
        <v>0</v>
      </c>
      <c r="O115" s="80">
        <f t="shared" si="27"/>
        <v>12996</v>
      </c>
      <c r="P115" s="80">
        <f t="shared" si="27"/>
        <v>11504</v>
      </c>
    </row>
    <row r="116" spans="1:16" x14ac:dyDescent="0.25">
      <c r="A116" s="27" t="s">
        <v>221</v>
      </c>
      <c r="B116" s="150" t="s">
        <v>222</v>
      </c>
      <c r="C116" s="96"/>
      <c r="D116" s="30"/>
      <c r="E116" s="29"/>
      <c r="F116" s="29"/>
      <c r="G116" s="29"/>
      <c r="H116" s="32"/>
      <c r="I116" s="29"/>
      <c r="J116" s="29"/>
      <c r="K116" s="29"/>
      <c r="L116" s="29"/>
      <c r="M116" s="29"/>
      <c r="N116" s="29"/>
      <c r="O116" s="35"/>
      <c r="P116" s="123">
        <f t="shared" si="15"/>
        <v>0</v>
      </c>
    </row>
    <row r="117" spans="1:16" x14ac:dyDescent="0.25">
      <c r="A117" s="185" t="s">
        <v>223</v>
      </c>
      <c r="B117" s="150" t="s">
        <v>224</v>
      </c>
      <c r="C117" s="186">
        <v>12254</v>
      </c>
      <c r="D117" s="30"/>
      <c r="E117" s="29"/>
      <c r="F117" s="29"/>
      <c r="G117" s="30"/>
      <c r="H117" s="29"/>
      <c r="I117" s="29"/>
      <c r="J117" s="29"/>
      <c r="K117" s="29"/>
      <c r="L117" s="29"/>
      <c r="M117" s="29"/>
      <c r="N117" s="29"/>
      <c r="O117" s="37">
        <v>12996</v>
      </c>
      <c r="P117" s="37">
        <v>11504</v>
      </c>
    </row>
    <row r="118" spans="1:16" s="6" customFormat="1" ht="28.5" x14ac:dyDescent="0.2">
      <c r="A118" s="122" t="s">
        <v>225</v>
      </c>
      <c r="B118" s="181" t="s">
        <v>226</v>
      </c>
      <c r="C118" s="118">
        <f t="shared" ref="C118:O118" si="28">SUM(C119:C121)</f>
        <v>0</v>
      </c>
      <c r="D118" s="118">
        <f t="shared" si="28"/>
        <v>0</v>
      </c>
      <c r="E118" s="118">
        <f t="shared" si="28"/>
        <v>0</v>
      </c>
      <c r="F118" s="118">
        <f t="shared" si="28"/>
        <v>0</v>
      </c>
      <c r="G118" s="118">
        <f t="shared" si="28"/>
        <v>0</v>
      </c>
      <c r="H118" s="118">
        <f t="shared" si="28"/>
        <v>0</v>
      </c>
      <c r="I118" s="118">
        <f t="shared" si="28"/>
        <v>0</v>
      </c>
      <c r="J118" s="118">
        <f t="shared" si="28"/>
        <v>0</v>
      </c>
      <c r="K118" s="118">
        <f t="shared" si="28"/>
        <v>0</v>
      </c>
      <c r="L118" s="118">
        <f t="shared" si="28"/>
        <v>0</v>
      </c>
      <c r="M118" s="118">
        <f t="shared" si="28"/>
        <v>0</v>
      </c>
      <c r="N118" s="118">
        <f t="shared" si="28"/>
        <v>0</v>
      </c>
      <c r="O118" s="118">
        <f t="shared" si="28"/>
        <v>0</v>
      </c>
      <c r="P118" s="123">
        <f t="shared" si="15"/>
        <v>0</v>
      </c>
    </row>
    <row r="119" spans="1:16" s="6" customFormat="1" x14ac:dyDescent="0.25">
      <c r="A119" s="27" t="s">
        <v>227</v>
      </c>
      <c r="B119" s="187" t="s">
        <v>228</v>
      </c>
      <c r="C119" s="166"/>
      <c r="D119" s="136"/>
      <c r="E119" s="118"/>
      <c r="F119" s="118"/>
      <c r="G119" s="118"/>
      <c r="H119" s="76"/>
      <c r="I119" s="118"/>
      <c r="J119" s="118"/>
      <c r="K119" s="118"/>
      <c r="L119" s="118"/>
      <c r="M119" s="118"/>
      <c r="N119" s="118"/>
      <c r="O119" s="118"/>
      <c r="P119" s="123">
        <f>SUM(D119:O119)</f>
        <v>0</v>
      </c>
    </row>
    <row r="120" spans="1:16" s="6" customFormat="1" ht="31.5" x14ac:dyDescent="0.25">
      <c r="A120" s="172" t="s">
        <v>229</v>
      </c>
      <c r="B120" s="163" t="s">
        <v>230</v>
      </c>
      <c r="C120" s="164"/>
      <c r="D120" s="25"/>
      <c r="E120" s="118"/>
      <c r="F120" s="118"/>
      <c r="G120" s="118"/>
      <c r="H120" s="76"/>
      <c r="I120" s="118"/>
      <c r="J120" s="118"/>
      <c r="K120" s="118"/>
      <c r="L120" s="118"/>
      <c r="M120" s="118"/>
      <c r="N120" s="118"/>
      <c r="O120" s="118"/>
      <c r="P120" s="123">
        <f>SUM(D120:O120)</f>
        <v>0</v>
      </c>
    </row>
    <row r="121" spans="1:16" s="6" customFormat="1" x14ac:dyDescent="0.25">
      <c r="A121" s="27"/>
      <c r="B121" s="187"/>
      <c r="C121" s="166"/>
      <c r="D121" s="118"/>
      <c r="E121" s="118"/>
      <c r="F121" s="118"/>
      <c r="G121" s="118"/>
      <c r="H121" s="118"/>
      <c r="I121" s="118"/>
      <c r="J121" s="118"/>
      <c r="K121" s="118"/>
      <c r="L121" s="118"/>
      <c r="M121" s="118"/>
      <c r="N121" s="118"/>
      <c r="O121" s="118"/>
      <c r="P121" s="123">
        <f>SUM(D121:O121)</f>
        <v>0</v>
      </c>
    </row>
    <row r="122" spans="1:16" ht="29.25" x14ac:dyDescent="0.25">
      <c r="A122" s="115" t="s">
        <v>231</v>
      </c>
      <c r="B122" s="181" t="s">
        <v>232</v>
      </c>
      <c r="C122" s="118">
        <f>C123</f>
        <v>0</v>
      </c>
      <c r="D122" s="118">
        <f>D123</f>
        <v>0</v>
      </c>
      <c r="E122" s="118">
        <f t="shared" ref="E122:O122" si="29">E123</f>
        <v>0</v>
      </c>
      <c r="F122" s="118">
        <f t="shared" si="29"/>
        <v>0</v>
      </c>
      <c r="G122" s="118">
        <f t="shared" si="29"/>
        <v>0</v>
      </c>
      <c r="H122" s="118">
        <f t="shared" si="29"/>
        <v>0</v>
      </c>
      <c r="I122" s="118">
        <f t="shared" si="29"/>
        <v>0</v>
      </c>
      <c r="J122" s="118">
        <f t="shared" si="29"/>
        <v>0</v>
      </c>
      <c r="K122" s="118">
        <f t="shared" si="29"/>
        <v>0</v>
      </c>
      <c r="L122" s="118">
        <f t="shared" si="29"/>
        <v>0</v>
      </c>
      <c r="M122" s="118">
        <f t="shared" si="29"/>
        <v>0</v>
      </c>
      <c r="N122" s="118">
        <f t="shared" si="29"/>
        <v>0</v>
      </c>
      <c r="O122" s="118">
        <f t="shared" si="29"/>
        <v>0</v>
      </c>
      <c r="P122" s="123">
        <f>SUM(D122:O122)</f>
        <v>0</v>
      </c>
    </row>
    <row r="123" spans="1:16" s="6" customFormat="1" ht="30.6" customHeight="1" thickBot="1" x14ac:dyDescent="0.3">
      <c r="A123" s="188" t="s">
        <v>233</v>
      </c>
      <c r="B123" s="92" t="s">
        <v>234</v>
      </c>
      <c r="C123" s="151"/>
      <c r="D123" s="25"/>
      <c r="E123" s="118"/>
      <c r="F123" s="118"/>
      <c r="G123" s="118"/>
      <c r="H123" s="24"/>
      <c r="I123" s="118"/>
      <c r="J123" s="118"/>
      <c r="K123" s="118"/>
      <c r="L123" s="118"/>
      <c r="M123" s="118"/>
      <c r="N123" s="118"/>
      <c r="O123" s="118"/>
      <c r="P123" s="123">
        <f>SUM(D123:O123)</f>
        <v>0</v>
      </c>
    </row>
    <row r="124" spans="1:16" ht="30" thickBot="1" x14ac:dyDescent="0.3">
      <c r="A124" s="64" t="s">
        <v>235</v>
      </c>
      <c r="B124" s="183" t="s">
        <v>236</v>
      </c>
      <c r="C124" s="20">
        <f>SUM(C125:C131)</f>
        <v>107798</v>
      </c>
      <c r="D124" s="20">
        <f>SUM(D125:D131)</f>
        <v>0</v>
      </c>
      <c r="E124" s="20">
        <f t="shared" ref="E124:P124" si="30">SUM(E125:E131)</f>
        <v>0</v>
      </c>
      <c r="F124" s="20">
        <f t="shared" si="30"/>
        <v>0</v>
      </c>
      <c r="G124" s="20">
        <f t="shared" si="30"/>
        <v>0</v>
      </c>
      <c r="H124" s="20">
        <f t="shared" si="30"/>
        <v>0</v>
      </c>
      <c r="I124" s="20">
        <f t="shared" si="30"/>
        <v>0</v>
      </c>
      <c r="J124" s="20">
        <f t="shared" si="30"/>
        <v>0</v>
      </c>
      <c r="K124" s="20">
        <f t="shared" si="30"/>
        <v>0</v>
      </c>
      <c r="L124" s="20">
        <f t="shared" si="30"/>
        <v>0</v>
      </c>
      <c r="M124" s="20">
        <f t="shared" si="30"/>
        <v>0</v>
      </c>
      <c r="N124" s="20">
        <f t="shared" si="30"/>
        <v>0</v>
      </c>
      <c r="O124" s="20">
        <f t="shared" si="30"/>
        <v>106737</v>
      </c>
      <c r="P124" s="20">
        <f t="shared" si="30"/>
        <v>108338</v>
      </c>
    </row>
    <row r="125" spans="1:16" x14ac:dyDescent="0.25">
      <c r="A125" s="115" t="s">
        <v>237</v>
      </c>
      <c r="B125" s="181" t="s">
        <v>238</v>
      </c>
      <c r="C125" s="189"/>
      <c r="D125" s="118"/>
      <c r="E125" s="76"/>
      <c r="F125" s="24"/>
      <c r="G125" s="25"/>
      <c r="H125" s="24"/>
      <c r="I125" s="87"/>
      <c r="J125" s="24"/>
      <c r="K125" s="24"/>
      <c r="L125" s="24"/>
      <c r="M125" s="24"/>
      <c r="N125" s="24"/>
      <c r="O125" s="25"/>
      <c r="P125" s="137">
        <f t="shared" si="15"/>
        <v>0</v>
      </c>
    </row>
    <row r="126" spans="1:16" x14ac:dyDescent="0.25">
      <c r="A126" s="148" t="s">
        <v>239</v>
      </c>
      <c r="B126" s="92" t="s">
        <v>240</v>
      </c>
      <c r="C126" s="151"/>
      <c r="D126" s="118"/>
      <c r="E126" s="76"/>
      <c r="F126" s="24"/>
      <c r="G126" s="25"/>
      <c r="H126" s="24"/>
      <c r="I126" s="29"/>
      <c r="J126" s="24"/>
      <c r="K126" s="24"/>
      <c r="L126" s="24"/>
      <c r="M126" s="24"/>
      <c r="N126" s="24"/>
      <c r="O126" s="25"/>
      <c r="P126" s="50">
        <f t="shared" si="15"/>
        <v>0</v>
      </c>
    </row>
    <row r="127" spans="1:16" x14ac:dyDescent="0.25">
      <c r="A127" s="122" t="s">
        <v>241</v>
      </c>
      <c r="B127" s="94" t="s">
        <v>242</v>
      </c>
      <c r="C127" s="124"/>
      <c r="D127" s="126"/>
      <c r="E127" s="79"/>
      <c r="F127" s="29"/>
      <c r="G127" s="30"/>
      <c r="H127" s="29"/>
      <c r="I127" s="29"/>
      <c r="J127" s="29"/>
      <c r="K127" s="29"/>
      <c r="L127" s="29"/>
      <c r="M127" s="29"/>
      <c r="N127" s="29"/>
      <c r="O127" s="30"/>
      <c r="P127" s="123">
        <f t="shared" si="15"/>
        <v>0</v>
      </c>
    </row>
    <row r="128" spans="1:16" x14ac:dyDescent="0.25">
      <c r="A128" s="122" t="s">
        <v>243</v>
      </c>
      <c r="B128" s="94" t="s">
        <v>244</v>
      </c>
      <c r="C128" s="124">
        <v>4630</v>
      </c>
      <c r="D128" s="30"/>
      <c r="E128" s="29"/>
      <c r="F128" s="29"/>
      <c r="G128" s="29"/>
      <c r="H128" s="32"/>
      <c r="I128" s="29"/>
      <c r="J128" s="29"/>
      <c r="K128" s="29"/>
      <c r="L128" s="29"/>
      <c r="M128" s="29"/>
      <c r="N128" s="29"/>
      <c r="O128" s="30">
        <v>5177</v>
      </c>
      <c r="P128" s="30">
        <v>4370</v>
      </c>
    </row>
    <row r="129" spans="1:16" x14ac:dyDescent="0.25">
      <c r="A129" s="122" t="s">
        <v>245</v>
      </c>
      <c r="B129" s="150" t="s">
        <v>246</v>
      </c>
      <c r="C129" s="96"/>
      <c r="D129" s="30"/>
      <c r="E129" s="79"/>
      <c r="F129" s="29"/>
      <c r="G129" s="29"/>
      <c r="H129" s="32"/>
      <c r="I129" s="29"/>
      <c r="J129" s="29"/>
      <c r="K129" s="29"/>
      <c r="L129" s="29"/>
      <c r="M129" s="29"/>
      <c r="N129" s="29"/>
      <c r="O129" s="37"/>
      <c r="P129" s="123">
        <f t="shared" ref="P129:P136" si="31">SUM(D129:O129)</f>
        <v>0</v>
      </c>
    </row>
    <row r="130" spans="1:16" x14ac:dyDescent="0.25">
      <c r="A130" s="122" t="s">
        <v>247</v>
      </c>
      <c r="B130" s="94" t="s">
        <v>248</v>
      </c>
      <c r="C130" s="124"/>
      <c r="D130" s="82"/>
      <c r="E130" s="79"/>
      <c r="F130" s="29"/>
      <c r="G130" s="29"/>
      <c r="H130" s="32"/>
      <c r="I130" s="29"/>
      <c r="J130" s="29"/>
      <c r="K130" s="29"/>
      <c r="L130" s="29"/>
      <c r="M130" s="29"/>
      <c r="N130" s="29"/>
      <c r="O130" s="30"/>
      <c r="P130" s="123">
        <f t="shared" si="31"/>
        <v>0</v>
      </c>
    </row>
    <row r="131" spans="1:16" ht="43.5" x14ac:dyDescent="0.25">
      <c r="A131" s="122" t="s">
        <v>249</v>
      </c>
      <c r="B131" s="94" t="s">
        <v>250</v>
      </c>
      <c r="C131" s="82">
        <f>SUM(C132:C150)</f>
        <v>103168</v>
      </c>
      <c r="D131" s="82">
        <f>SUM(D132:D150)</f>
        <v>0</v>
      </c>
      <c r="E131" s="82">
        <f t="shared" ref="E131:N131" si="32">SUM(E132:E150)</f>
        <v>0</v>
      </c>
      <c r="F131" s="82">
        <f t="shared" si="32"/>
        <v>0</v>
      </c>
      <c r="G131" s="82">
        <f t="shared" si="32"/>
        <v>0</v>
      </c>
      <c r="H131" s="82">
        <f t="shared" si="32"/>
        <v>0</v>
      </c>
      <c r="I131" s="82">
        <f t="shared" si="32"/>
        <v>0</v>
      </c>
      <c r="J131" s="82">
        <f t="shared" si="32"/>
        <v>0</v>
      </c>
      <c r="K131" s="82">
        <f t="shared" si="32"/>
        <v>0</v>
      </c>
      <c r="L131" s="82">
        <f t="shared" si="32"/>
        <v>0</v>
      </c>
      <c r="M131" s="82">
        <f t="shared" si="32"/>
        <v>0</v>
      </c>
      <c r="N131" s="82">
        <f t="shared" si="32"/>
        <v>0</v>
      </c>
      <c r="O131" s="82">
        <f>SUM(O132:O141)</f>
        <v>101560</v>
      </c>
      <c r="P131" s="82">
        <f>SUM(P135:P140)</f>
        <v>103968</v>
      </c>
    </row>
    <row r="132" spans="1:16" x14ac:dyDescent="0.25">
      <c r="A132" s="27" t="s">
        <v>251</v>
      </c>
      <c r="B132" s="150" t="s">
        <v>252</v>
      </c>
      <c r="C132" s="96"/>
      <c r="D132" s="30"/>
      <c r="E132" s="29"/>
      <c r="F132" s="29"/>
      <c r="G132" s="29"/>
      <c r="H132" s="83"/>
      <c r="I132" s="24"/>
      <c r="J132" s="29"/>
      <c r="K132" s="29"/>
      <c r="L132" s="29"/>
      <c r="M132" s="29"/>
      <c r="N132" s="29"/>
      <c r="O132" s="29"/>
      <c r="P132" s="123">
        <f t="shared" si="31"/>
        <v>0</v>
      </c>
    </row>
    <row r="133" spans="1:16" x14ac:dyDescent="0.25">
      <c r="A133" s="27" t="s">
        <v>253</v>
      </c>
      <c r="B133" s="150" t="s">
        <v>254</v>
      </c>
      <c r="C133" s="96"/>
      <c r="D133" s="30"/>
      <c r="E133" s="29"/>
      <c r="F133" s="29"/>
      <c r="G133" s="29"/>
      <c r="H133" s="83"/>
      <c r="I133" s="29"/>
      <c r="J133" s="29"/>
      <c r="K133" s="29"/>
      <c r="L133" s="29"/>
      <c r="M133" s="29"/>
      <c r="N133" s="29"/>
      <c r="O133" s="30"/>
      <c r="P133" s="123">
        <f t="shared" si="31"/>
        <v>0</v>
      </c>
    </row>
    <row r="134" spans="1:16" x14ac:dyDescent="0.25">
      <c r="A134" s="27" t="s">
        <v>255</v>
      </c>
      <c r="B134" s="150" t="s">
        <v>256</v>
      </c>
      <c r="C134" s="96"/>
      <c r="D134" s="126"/>
      <c r="E134" s="29"/>
      <c r="F134" s="29"/>
      <c r="G134" s="30"/>
      <c r="H134" s="29"/>
      <c r="I134" s="29"/>
      <c r="J134" s="29"/>
      <c r="K134" s="29"/>
      <c r="L134" s="29"/>
      <c r="M134" s="29"/>
      <c r="N134" s="29"/>
      <c r="O134" s="30"/>
      <c r="P134" s="123">
        <f t="shared" si="31"/>
        <v>0</v>
      </c>
    </row>
    <row r="135" spans="1:16" ht="45" x14ac:dyDescent="0.25">
      <c r="A135" s="172" t="s">
        <v>257</v>
      </c>
      <c r="B135" s="190" t="s">
        <v>258</v>
      </c>
      <c r="C135" s="191"/>
      <c r="D135" s="25"/>
      <c r="E135" s="29"/>
      <c r="F135" s="29"/>
      <c r="G135" s="30"/>
      <c r="H135" s="29"/>
      <c r="I135" s="29"/>
      <c r="J135" s="29"/>
      <c r="K135" s="29"/>
      <c r="L135" s="29"/>
      <c r="M135" s="29"/>
      <c r="N135" s="29"/>
      <c r="O135" s="30"/>
      <c r="P135" s="123">
        <f t="shared" si="31"/>
        <v>0</v>
      </c>
    </row>
    <row r="136" spans="1:16" ht="30" x14ac:dyDescent="0.25">
      <c r="A136" s="27" t="s">
        <v>259</v>
      </c>
      <c r="B136" s="150" t="s">
        <v>260</v>
      </c>
      <c r="C136" s="151"/>
      <c r="D136" s="25"/>
      <c r="E136" s="29"/>
      <c r="F136" s="29"/>
      <c r="G136" s="30"/>
      <c r="H136" s="29"/>
      <c r="I136" s="29"/>
      <c r="J136" s="29"/>
      <c r="K136" s="29"/>
      <c r="L136" s="29"/>
      <c r="M136" s="29"/>
      <c r="N136" s="29"/>
      <c r="O136" s="30"/>
      <c r="P136" s="123">
        <f t="shared" si="31"/>
        <v>0</v>
      </c>
    </row>
    <row r="137" spans="1:16" ht="30" x14ac:dyDescent="0.25">
      <c r="A137" s="27" t="s">
        <v>261</v>
      </c>
      <c r="B137" s="92" t="s">
        <v>262</v>
      </c>
      <c r="C137" s="151"/>
      <c r="D137" s="25"/>
      <c r="E137" s="29"/>
      <c r="F137" s="29"/>
      <c r="G137" s="30"/>
      <c r="H137" s="29"/>
      <c r="I137" s="29"/>
      <c r="J137" s="29"/>
      <c r="K137" s="29"/>
      <c r="L137" s="29"/>
      <c r="M137" s="29"/>
      <c r="N137" s="29"/>
      <c r="O137" s="30"/>
      <c r="P137" s="123">
        <f>SUM(D137:O137)</f>
        <v>0</v>
      </c>
    </row>
    <row r="138" spans="1:16" x14ac:dyDescent="0.25">
      <c r="A138" s="27" t="s">
        <v>263</v>
      </c>
      <c r="B138" s="192" t="s">
        <v>264</v>
      </c>
      <c r="C138" s="193"/>
      <c r="D138" s="30"/>
      <c r="E138" s="30"/>
      <c r="F138" s="30"/>
      <c r="G138" s="30"/>
      <c r="H138" s="29"/>
      <c r="I138" s="29"/>
      <c r="J138" s="29"/>
      <c r="K138" s="29"/>
      <c r="L138" s="29"/>
      <c r="M138" s="29"/>
      <c r="N138" s="29"/>
      <c r="O138" s="30"/>
      <c r="P138" s="123">
        <f t="shared" ref="P138:P195" si="33">SUM(D138:O138)</f>
        <v>0</v>
      </c>
    </row>
    <row r="139" spans="1:16" ht="30" x14ac:dyDescent="0.25">
      <c r="A139" s="27" t="s">
        <v>265</v>
      </c>
      <c r="B139" s="96" t="s">
        <v>266</v>
      </c>
      <c r="C139" s="150"/>
      <c r="D139" s="29"/>
      <c r="E139" s="29"/>
      <c r="F139" s="29"/>
      <c r="G139" s="30"/>
      <c r="H139" s="29"/>
      <c r="I139" s="29"/>
      <c r="J139" s="29"/>
      <c r="K139" s="29"/>
      <c r="L139" s="29"/>
      <c r="M139" s="29"/>
      <c r="N139" s="29"/>
      <c r="O139" s="30"/>
      <c r="P139" s="123">
        <f t="shared" si="33"/>
        <v>0</v>
      </c>
    </row>
    <row r="140" spans="1:16" ht="15.75" thickBot="1" x14ac:dyDescent="0.3">
      <c r="A140" s="27" t="s">
        <v>267</v>
      </c>
      <c r="B140" s="102" t="s">
        <v>268</v>
      </c>
      <c r="C140" s="150">
        <v>103168</v>
      </c>
      <c r="D140" s="30"/>
      <c r="E140" s="30"/>
      <c r="F140" s="30"/>
      <c r="G140" s="30"/>
      <c r="H140" s="29"/>
      <c r="I140" s="29"/>
      <c r="J140" s="29"/>
      <c r="K140" s="58"/>
      <c r="L140" s="29"/>
      <c r="M140" s="29"/>
      <c r="N140" s="29"/>
      <c r="O140" s="37">
        <v>101560</v>
      </c>
      <c r="P140" s="37">
        <v>103968</v>
      </c>
    </row>
    <row r="141" spans="1:16" ht="30" hidden="1" x14ac:dyDescent="0.25">
      <c r="A141" s="27" t="s">
        <v>269</v>
      </c>
      <c r="B141" s="96" t="s">
        <v>270</v>
      </c>
      <c r="C141" s="150"/>
      <c r="D141" s="63"/>
      <c r="E141" s="63"/>
      <c r="F141" s="63"/>
      <c r="G141" s="63"/>
      <c r="H141" s="62"/>
      <c r="I141" s="62"/>
      <c r="J141" s="62"/>
      <c r="K141" s="194"/>
      <c r="L141" s="63"/>
      <c r="M141" s="62"/>
      <c r="N141" s="63"/>
      <c r="O141" s="195"/>
      <c r="P141" s="123">
        <f t="shared" si="33"/>
        <v>0</v>
      </c>
    </row>
    <row r="142" spans="1:16" hidden="1" x14ac:dyDescent="0.25">
      <c r="A142" s="27" t="s">
        <v>271</v>
      </c>
      <c r="B142" s="151" t="s">
        <v>272</v>
      </c>
      <c r="C142" s="150"/>
      <c r="D142" s="29"/>
      <c r="E142" s="29"/>
      <c r="F142" s="29"/>
      <c r="G142" s="29"/>
      <c r="H142" s="29"/>
      <c r="I142" s="29"/>
      <c r="J142" s="29"/>
      <c r="K142" s="58"/>
      <c r="L142" s="29"/>
      <c r="M142" s="29"/>
      <c r="N142" s="29"/>
      <c r="O142" s="195"/>
      <c r="P142" s="123">
        <f t="shared" si="33"/>
        <v>0</v>
      </c>
    </row>
    <row r="143" spans="1:16" ht="31.5" hidden="1" x14ac:dyDescent="0.25">
      <c r="A143" s="172" t="s">
        <v>273</v>
      </c>
      <c r="B143" s="175" t="s">
        <v>274</v>
      </c>
      <c r="C143" s="163"/>
      <c r="D143" s="29"/>
      <c r="E143" s="29"/>
      <c r="F143" s="29"/>
      <c r="G143" s="29"/>
      <c r="H143" s="29"/>
      <c r="I143" s="29"/>
      <c r="J143" s="29"/>
      <c r="K143" s="58"/>
      <c r="L143" s="29"/>
      <c r="M143" s="29"/>
      <c r="N143" s="29"/>
      <c r="O143" s="195"/>
      <c r="P143" s="123">
        <f t="shared" si="33"/>
        <v>0</v>
      </c>
    </row>
    <row r="144" spans="1:16" ht="30" hidden="1" x14ac:dyDescent="0.25">
      <c r="A144" s="172" t="s">
        <v>275</v>
      </c>
      <c r="B144" s="196" t="s">
        <v>276</v>
      </c>
      <c r="C144" s="197"/>
      <c r="D144" s="30"/>
      <c r="E144" s="30"/>
      <c r="F144" s="30"/>
      <c r="G144" s="30"/>
      <c r="H144" s="29"/>
      <c r="I144" s="29"/>
      <c r="J144" s="29"/>
      <c r="K144" s="58"/>
      <c r="L144" s="30"/>
      <c r="M144" s="29"/>
      <c r="N144" s="29"/>
      <c r="O144" s="195"/>
      <c r="P144" s="123">
        <f t="shared" si="33"/>
        <v>0</v>
      </c>
    </row>
    <row r="145" spans="1:16" ht="30" hidden="1" x14ac:dyDescent="0.25">
      <c r="A145" s="172" t="s">
        <v>277</v>
      </c>
      <c r="B145" s="198" t="s">
        <v>278</v>
      </c>
      <c r="C145" s="199"/>
      <c r="D145" s="30"/>
      <c r="E145" s="29"/>
      <c r="F145" s="29"/>
      <c r="G145" s="30"/>
      <c r="H145" s="29"/>
      <c r="I145" s="29"/>
      <c r="J145" s="29"/>
      <c r="K145" s="58"/>
      <c r="L145" s="29"/>
      <c r="M145" s="29"/>
      <c r="N145" s="29"/>
      <c r="O145" s="195"/>
      <c r="P145" s="123">
        <f t="shared" si="33"/>
        <v>0</v>
      </c>
    </row>
    <row r="146" spans="1:16" ht="31.5" hidden="1" x14ac:dyDescent="0.25">
      <c r="A146" s="172" t="s">
        <v>279</v>
      </c>
      <c r="B146" s="200" t="s">
        <v>280</v>
      </c>
      <c r="C146" s="201"/>
      <c r="D146" s="63"/>
      <c r="E146" s="30"/>
      <c r="F146" s="30"/>
      <c r="G146" s="30"/>
      <c r="H146" s="29"/>
      <c r="I146" s="30"/>
      <c r="J146" s="30"/>
      <c r="K146" s="126"/>
      <c r="L146" s="30"/>
      <c r="M146" s="30"/>
      <c r="N146" s="30"/>
      <c r="O146" s="195"/>
      <c r="P146" s="123">
        <f t="shared" si="33"/>
        <v>0</v>
      </c>
    </row>
    <row r="147" spans="1:16" ht="15.75" hidden="1" x14ac:dyDescent="0.25">
      <c r="A147" s="172" t="s">
        <v>281</v>
      </c>
      <c r="B147" s="163" t="s">
        <v>282</v>
      </c>
      <c r="C147" s="175"/>
      <c r="D147" s="30"/>
      <c r="E147" s="30"/>
      <c r="F147" s="30"/>
      <c r="G147" s="30"/>
      <c r="H147" s="30"/>
      <c r="I147" s="30"/>
      <c r="J147" s="30"/>
      <c r="K147" s="126"/>
      <c r="L147" s="30"/>
      <c r="M147" s="30"/>
      <c r="N147" s="30"/>
      <c r="O147" s="195"/>
      <c r="P147" s="123">
        <f t="shared" si="33"/>
        <v>0</v>
      </c>
    </row>
    <row r="148" spans="1:16" ht="15.75" hidden="1" x14ac:dyDescent="0.25">
      <c r="A148" s="172" t="s">
        <v>283</v>
      </c>
      <c r="B148" s="163" t="s">
        <v>284</v>
      </c>
      <c r="C148" s="175"/>
      <c r="D148" s="30"/>
      <c r="E148" s="30"/>
      <c r="F148" s="30"/>
      <c r="G148" s="30"/>
      <c r="H148" s="30"/>
      <c r="I148" s="30"/>
      <c r="J148" s="30"/>
      <c r="K148" s="126"/>
      <c r="L148" s="30"/>
      <c r="M148" s="30"/>
      <c r="N148" s="30"/>
      <c r="O148" s="195"/>
      <c r="P148" s="123">
        <f t="shared" si="33"/>
        <v>0</v>
      </c>
    </row>
    <row r="149" spans="1:16" ht="15.75" hidden="1" x14ac:dyDescent="0.25">
      <c r="A149" s="172" t="s">
        <v>285</v>
      </c>
      <c r="B149" s="202" t="s">
        <v>286</v>
      </c>
      <c r="C149" s="203"/>
      <c r="D149" s="30"/>
      <c r="E149" s="30"/>
      <c r="F149" s="30"/>
      <c r="G149" s="30"/>
      <c r="H149" s="30"/>
      <c r="I149" s="30"/>
      <c r="J149" s="30"/>
      <c r="K149" s="126"/>
      <c r="L149" s="30"/>
      <c r="M149" s="30"/>
      <c r="N149" s="30"/>
      <c r="O149" s="30"/>
      <c r="P149" s="123">
        <f t="shared" si="33"/>
        <v>0</v>
      </c>
    </row>
    <row r="150" spans="1:16" ht="16.5" hidden="1" thickBot="1" x14ac:dyDescent="0.3">
      <c r="A150" s="204" t="s">
        <v>287</v>
      </c>
      <c r="B150" s="205" t="s">
        <v>288</v>
      </c>
      <c r="C150" s="206"/>
      <c r="D150" s="63"/>
      <c r="E150" s="63"/>
      <c r="F150" s="63"/>
      <c r="G150" s="63"/>
      <c r="H150" s="63"/>
      <c r="I150" s="63"/>
      <c r="J150" s="63"/>
      <c r="K150" s="143"/>
      <c r="L150" s="63"/>
      <c r="M150" s="63"/>
      <c r="N150" s="63"/>
      <c r="O150" s="63"/>
      <c r="P150" s="123">
        <f t="shared" si="33"/>
        <v>0</v>
      </c>
    </row>
    <row r="151" spans="1:16" ht="15.75" thickBot="1" x14ac:dyDescent="0.3">
      <c r="A151" s="64" t="s">
        <v>289</v>
      </c>
      <c r="B151" s="18" t="s">
        <v>290</v>
      </c>
      <c r="C151" s="20">
        <f>SUM(C152+C154+C155)</f>
        <v>2110</v>
      </c>
      <c r="D151" s="20">
        <f>SUM(D152+D154+D155)</f>
        <v>0</v>
      </c>
      <c r="E151" s="20">
        <f t="shared" ref="E151:P151" si="34">SUM(E152+E154+E155)</f>
        <v>0</v>
      </c>
      <c r="F151" s="20">
        <f t="shared" si="34"/>
        <v>0</v>
      </c>
      <c r="G151" s="20">
        <f t="shared" si="34"/>
        <v>0</v>
      </c>
      <c r="H151" s="20">
        <f t="shared" si="34"/>
        <v>0</v>
      </c>
      <c r="I151" s="20">
        <f t="shared" si="34"/>
        <v>0</v>
      </c>
      <c r="J151" s="20">
        <f t="shared" si="34"/>
        <v>0</v>
      </c>
      <c r="K151" s="20">
        <f t="shared" si="34"/>
        <v>0</v>
      </c>
      <c r="L151" s="20">
        <f t="shared" si="34"/>
        <v>0</v>
      </c>
      <c r="M151" s="20">
        <f t="shared" si="34"/>
        <v>0</v>
      </c>
      <c r="N151" s="20">
        <f t="shared" si="34"/>
        <v>0</v>
      </c>
      <c r="O151" s="20">
        <f t="shared" si="34"/>
        <v>1711</v>
      </c>
      <c r="P151" s="20">
        <f t="shared" si="34"/>
        <v>2540</v>
      </c>
    </row>
    <row r="152" spans="1:16" s="6" customFormat="1" ht="14.25" x14ac:dyDescent="0.2">
      <c r="A152" s="115" t="s">
        <v>291</v>
      </c>
      <c r="B152" s="116" t="s">
        <v>292</v>
      </c>
      <c r="C152" s="118">
        <f>SUM(C153:C153)</f>
        <v>2110</v>
      </c>
      <c r="D152" s="118">
        <f>SUM(D153:D153)</f>
        <v>0</v>
      </c>
      <c r="E152" s="118">
        <f t="shared" ref="E152:N152" si="35">SUM(E153:E153)</f>
        <v>0</v>
      </c>
      <c r="F152" s="118">
        <f t="shared" si="35"/>
        <v>0</v>
      </c>
      <c r="G152" s="118">
        <f t="shared" si="35"/>
        <v>0</v>
      </c>
      <c r="H152" s="118">
        <f>SUM(H153:H153)</f>
        <v>0</v>
      </c>
      <c r="I152" s="118">
        <f t="shared" si="35"/>
        <v>0</v>
      </c>
      <c r="J152" s="118">
        <f t="shared" si="35"/>
        <v>0</v>
      </c>
      <c r="K152" s="118">
        <f t="shared" si="35"/>
        <v>0</v>
      </c>
      <c r="L152" s="118">
        <f t="shared" si="35"/>
        <v>0</v>
      </c>
      <c r="M152" s="118">
        <f t="shared" si="35"/>
        <v>0</v>
      </c>
      <c r="N152" s="118">
        <f t="shared" si="35"/>
        <v>0</v>
      </c>
      <c r="O152" s="118">
        <f>SUM(O153:O154)</f>
        <v>1711</v>
      </c>
      <c r="P152" s="118">
        <v>2540</v>
      </c>
    </row>
    <row r="153" spans="1:16" s="6" customFormat="1" x14ac:dyDescent="0.25">
      <c r="A153" s="27" t="s">
        <v>293</v>
      </c>
      <c r="B153" s="28" t="s">
        <v>294</v>
      </c>
      <c r="C153" s="67">
        <v>2110</v>
      </c>
      <c r="D153" s="118"/>
      <c r="E153" s="118"/>
      <c r="F153" s="118"/>
      <c r="G153" s="118"/>
      <c r="H153" s="76"/>
      <c r="I153" s="118"/>
      <c r="J153" s="118"/>
      <c r="K153" s="118"/>
      <c r="L153" s="76"/>
      <c r="M153" s="118"/>
      <c r="N153" s="79"/>
      <c r="O153" s="207">
        <v>1711</v>
      </c>
      <c r="P153" s="207">
        <v>2540</v>
      </c>
    </row>
    <row r="154" spans="1:16" s="6" customFormat="1" ht="28.5" customHeight="1" x14ac:dyDescent="0.25">
      <c r="A154" s="172" t="s">
        <v>295</v>
      </c>
      <c r="B154" s="208" t="s">
        <v>296</v>
      </c>
      <c r="C154" s="209"/>
      <c r="D154" s="25"/>
      <c r="E154" s="118"/>
      <c r="F154" s="118"/>
      <c r="G154" s="118"/>
      <c r="H154" s="76"/>
      <c r="I154" s="118"/>
      <c r="J154" s="118"/>
      <c r="K154" s="118"/>
      <c r="L154" s="76"/>
      <c r="M154" s="118"/>
      <c r="N154" s="79"/>
      <c r="O154" s="57"/>
      <c r="P154" s="123">
        <f t="shared" si="33"/>
        <v>0</v>
      </c>
    </row>
    <row r="155" spans="1:16" ht="15.75" thickBot="1" x14ac:dyDescent="0.3">
      <c r="A155" s="172" t="s">
        <v>297</v>
      </c>
      <c r="B155" s="210" t="s">
        <v>298</v>
      </c>
      <c r="C155" s="211"/>
      <c r="D155" s="30"/>
      <c r="E155" s="29"/>
      <c r="F155" s="29"/>
      <c r="G155" s="30"/>
      <c r="H155" s="29"/>
      <c r="I155" s="29"/>
      <c r="J155" s="29"/>
      <c r="K155" s="29"/>
      <c r="L155" s="29"/>
      <c r="M155" s="29"/>
      <c r="N155" s="29"/>
      <c r="O155" s="30"/>
      <c r="P155" s="123">
        <f t="shared" si="33"/>
        <v>0</v>
      </c>
    </row>
    <row r="156" spans="1:16" ht="15.75" thickBot="1" x14ac:dyDescent="0.3">
      <c r="A156" s="64" t="s">
        <v>299</v>
      </c>
      <c r="B156" s="18" t="s">
        <v>300</v>
      </c>
      <c r="C156" s="20">
        <f t="shared" ref="C156:P156" si="36">C157+C161+C182+C185</f>
        <v>55966</v>
      </c>
      <c r="D156" s="20">
        <f t="shared" si="36"/>
        <v>0</v>
      </c>
      <c r="E156" s="20">
        <f t="shared" si="36"/>
        <v>0</v>
      </c>
      <c r="F156" s="20">
        <f t="shared" si="36"/>
        <v>0</v>
      </c>
      <c r="G156" s="20">
        <f t="shared" si="36"/>
        <v>0</v>
      </c>
      <c r="H156" s="20">
        <f t="shared" si="36"/>
        <v>0</v>
      </c>
      <c r="I156" s="20">
        <f t="shared" si="36"/>
        <v>0</v>
      </c>
      <c r="J156" s="20">
        <f t="shared" si="36"/>
        <v>0</v>
      </c>
      <c r="K156" s="20">
        <f t="shared" si="36"/>
        <v>0</v>
      </c>
      <c r="L156" s="20">
        <f t="shared" si="36"/>
        <v>0</v>
      </c>
      <c r="M156" s="20">
        <f t="shared" si="36"/>
        <v>0</v>
      </c>
      <c r="N156" s="20">
        <f t="shared" si="36"/>
        <v>0</v>
      </c>
      <c r="O156" s="20">
        <f t="shared" si="36"/>
        <v>57567</v>
      </c>
      <c r="P156" s="20">
        <f t="shared" si="36"/>
        <v>56046</v>
      </c>
    </row>
    <row r="157" spans="1:16" x14ac:dyDescent="0.25">
      <c r="A157" s="115" t="s">
        <v>301</v>
      </c>
      <c r="B157" s="116" t="s">
        <v>302</v>
      </c>
      <c r="C157" s="118">
        <f t="shared" ref="C157:O157" si="37">SUM(C158:C160)</f>
        <v>0</v>
      </c>
      <c r="D157" s="118">
        <f t="shared" si="37"/>
        <v>0</v>
      </c>
      <c r="E157" s="118">
        <f>SUM(E158:E160)</f>
        <v>0</v>
      </c>
      <c r="F157" s="118">
        <f t="shared" si="37"/>
        <v>0</v>
      </c>
      <c r="G157" s="118">
        <f t="shared" si="37"/>
        <v>0</v>
      </c>
      <c r="H157" s="118">
        <f t="shared" si="37"/>
        <v>0</v>
      </c>
      <c r="I157" s="118">
        <f t="shared" si="37"/>
        <v>0</v>
      </c>
      <c r="J157" s="118">
        <f t="shared" si="37"/>
        <v>0</v>
      </c>
      <c r="K157" s="118">
        <f t="shared" si="37"/>
        <v>0</v>
      </c>
      <c r="L157" s="118">
        <f t="shared" si="37"/>
        <v>0</v>
      </c>
      <c r="M157" s="118">
        <f t="shared" si="37"/>
        <v>0</v>
      </c>
      <c r="N157" s="118">
        <f t="shared" si="37"/>
        <v>0</v>
      </c>
      <c r="O157" s="118">
        <f t="shared" si="37"/>
        <v>0</v>
      </c>
      <c r="P157" s="212">
        <f t="shared" si="33"/>
        <v>0</v>
      </c>
    </row>
    <row r="158" spans="1:16" x14ac:dyDescent="0.25">
      <c r="A158" s="27" t="s">
        <v>303</v>
      </c>
      <c r="B158" s="28" t="s">
        <v>304</v>
      </c>
      <c r="C158" s="68"/>
      <c r="D158" s="30"/>
      <c r="E158" s="29"/>
      <c r="F158" s="29"/>
      <c r="G158" s="30"/>
      <c r="H158" s="29"/>
      <c r="I158" s="29"/>
      <c r="J158" s="29"/>
      <c r="K158" s="29"/>
      <c r="L158" s="29"/>
      <c r="M158" s="29"/>
      <c r="N158" s="29"/>
      <c r="O158" s="30"/>
      <c r="P158" s="123">
        <f t="shared" si="33"/>
        <v>0</v>
      </c>
    </row>
    <row r="159" spans="1:16" ht="30" x14ac:dyDescent="0.25">
      <c r="A159" s="27" t="s">
        <v>305</v>
      </c>
      <c r="B159" s="28" t="s">
        <v>306</v>
      </c>
      <c r="C159" s="68"/>
      <c r="D159" s="30"/>
      <c r="E159" s="29"/>
      <c r="F159" s="29"/>
      <c r="G159" s="30"/>
      <c r="H159" s="29"/>
      <c r="I159" s="29"/>
      <c r="J159" s="29"/>
      <c r="K159" s="29"/>
      <c r="L159" s="29"/>
      <c r="M159" s="29"/>
      <c r="N159" s="29"/>
      <c r="O159" s="30"/>
      <c r="P159" s="123">
        <f t="shared" si="33"/>
        <v>0</v>
      </c>
    </row>
    <row r="160" spans="1:16" x14ac:dyDescent="0.25">
      <c r="A160" s="27" t="s">
        <v>307</v>
      </c>
      <c r="B160" s="28" t="s">
        <v>308</v>
      </c>
      <c r="C160" s="68"/>
      <c r="D160" s="30"/>
      <c r="E160" s="30"/>
      <c r="F160" s="30"/>
      <c r="G160" s="30"/>
      <c r="H160" s="29"/>
      <c r="I160" s="30"/>
      <c r="J160" s="30"/>
      <c r="K160" s="30"/>
      <c r="L160" s="30"/>
      <c r="M160" s="30"/>
      <c r="N160" s="30"/>
      <c r="O160" s="30"/>
      <c r="P160" s="123">
        <f t="shared" si="33"/>
        <v>0</v>
      </c>
    </row>
    <row r="161" spans="1:16" x14ac:dyDescent="0.25">
      <c r="A161" s="122" t="s">
        <v>309</v>
      </c>
      <c r="B161" s="94" t="s">
        <v>310</v>
      </c>
      <c r="C161" s="82">
        <f t="shared" ref="C161:P161" si="38">SUM(C162+C163+C166+C170)</f>
        <v>55966</v>
      </c>
      <c r="D161" s="82">
        <f>SUM(D162+D163+D166+D170)</f>
        <v>0</v>
      </c>
      <c r="E161" s="82">
        <f t="shared" si="38"/>
        <v>0</v>
      </c>
      <c r="F161" s="82">
        <f t="shared" si="38"/>
        <v>0</v>
      </c>
      <c r="G161" s="82">
        <f t="shared" si="38"/>
        <v>0</v>
      </c>
      <c r="H161" s="82">
        <f>SUM(H162+H163+H166+H170)</f>
        <v>0</v>
      </c>
      <c r="I161" s="82">
        <f t="shared" si="38"/>
        <v>0</v>
      </c>
      <c r="J161" s="82">
        <f t="shared" si="38"/>
        <v>0</v>
      </c>
      <c r="K161" s="82">
        <f t="shared" si="38"/>
        <v>0</v>
      </c>
      <c r="L161" s="82">
        <f t="shared" si="38"/>
        <v>0</v>
      </c>
      <c r="M161" s="82">
        <f t="shared" si="38"/>
        <v>0</v>
      </c>
      <c r="N161" s="82">
        <f>SUM(N162+N163+N166+N170)</f>
        <v>0</v>
      </c>
      <c r="O161" s="82">
        <f t="shared" si="38"/>
        <v>57567</v>
      </c>
      <c r="P161" s="82">
        <f t="shared" si="38"/>
        <v>56046</v>
      </c>
    </row>
    <row r="162" spans="1:16" x14ac:dyDescent="0.25">
      <c r="A162" s="27" t="s">
        <v>311</v>
      </c>
      <c r="B162" s="28" t="s">
        <v>312</v>
      </c>
      <c r="C162" s="68">
        <v>17019</v>
      </c>
      <c r="D162" s="30"/>
      <c r="E162" s="29"/>
      <c r="F162" s="29"/>
      <c r="G162" s="30"/>
      <c r="H162" s="36"/>
      <c r="I162" s="29"/>
      <c r="J162" s="29"/>
      <c r="K162" s="29"/>
      <c r="L162" s="29"/>
      <c r="M162" s="29"/>
      <c r="N162" s="29"/>
      <c r="O162" s="37">
        <v>18888</v>
      </c>
      <c r="P162" s="37">
        <v>17069</v>
      </c>
    </row>
    <row r="163" spans="1:16" x14ac:dyDescent="0.25">
      <c r="A163" s="27" t="s">
        <v>313</v>
      </c>
      <c r="B163" s="28" t="s">
        <v>314</v>
      </c>
      <c r="C163" s="30">
        <f t="shared" ref="C163:O163" si="39">SUM(C164:C165)</f>
        <v>0</v>
      </c>
      <c r="D163" s="30">
        <f t="shared" si="39"/>
        <v>0</v>
      </c>
      <c r="E163" s="30">
        <f t="shared" si="39"/>
        <v>0</v>
      </c>
      <c r="F163" s="30">
        <f t="shared" si="39"/>
        <v>0</v>
      </c>
      <c r="G163" s="30">
        <f t="shared" si="39"/>
        <v>0</v>
      </c>
      <c r="H163" s="30">
        <f t="shared" si="39"/>
        <v>0</v>
      </c>
      <c r="I163" s="30">
        <f t="shared" si="39"/>
        <v>0</v>
      </c>
      <c r="J163" s="30">
        <f t="shared" si="39"/>
        <v>0</v>
      </c>
      <c r="K163" s="30">
        <f t="shared" si="39"/>
        <v>0</v>
      </c>
      <c r="L163" s="30">
        <f t="shared" si="39"/>
        <v>0</v>
      </c>
      <c r="M163" s="30">
        <f t="shared" si="39"/>
        <v>0</v>
      </c>
      <c r="N163" s="30">
        <f t="shared" si="39"/>
        <v>0</v>
      </c>
      <c r="O163" s="30">
        <f t="shared" si="39"/>
        <v>0</v>
      </c>
      <c r="P163" s="123">
        <f t="shared" si="33"/>
        <v>0</v>
      </c>
    </row>
    <row r="164" spans="1:16" x14ac:dyDescent="0.25">
      <c r="A164" s="27" t="s">
        <v>315</v>
      </c>
      <c r="B164" s="28" t="s">
        <v>316</v>
      </c>
      <c r="C164" s="68"/>
      <c r="D164" s="30"/>
      <c r="E164" s="29"/>
      <c r="F164" s="29"/>
      <c r="G164" s="30"/>
      <c r="H164" s="29"/>
      <c r="I164" s="29"/>
      <c r="J164" s="29"/>
      <c r="K164" s="29"/>
      <c r="L164" s="29"/>
      <c r="M164" s="29"/>
      <c r="N164" s="29"/>
      <c r="O164" s="35"/>
      <c r="P164" s="123">
        <f t="shared" si="33"/>
        <v>0</v>
      </c>
    </row>
    <row r="165" spans="1:16" x14ac:dyDescent="0.25">
      <c r="A165" s="27" t="s">
        <v>317</v>
      </c>
      <c r="B165" s="150" t="s">
        <v>318</v>
      </c>
      <c r="C165" s="96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29"/>
      <c r="O165" s="35"/>
      <c r="P165" s="123">
        <f t="shared" si="33"/>
        <v>0</v>
      </c>
    </row>
    <row r="166" spans="1:16" x14ac:dyDescent="0.25">
      <c r="A166" s="27" t="s">
        <v>319</v>
      </c>
      <c r="B166" s="28" t="s">
        <v>320</v>
      </c>
      <c r="C166" s="30">
        <v>31447</v>
      </c>
      <c r="D166" s="30">
        <f>SUM(D167:D169)</f>
        <v>0</v>
      </c>
      <c r="E166" s="30">
        <f t="shared" ref="E166:N166" si="40">SUM(E167:E169)</f>
        <v>0</v>
      </c>
      <c r="F166" s="30">
        <f>SUM(F167:F169)</f>
        <v>0</v>
      </c>
      <c r="G166" s="30">
        <f t="shared" si="40"/>
        <v>0</v>
      </c>
      <c r="H166" s="30">
        <f t="shared" si="40"/>
        <v>0</v>
      </c>
      <c r="I166" s="30">
        <f t="shared" si="40"/>
        <v>0</v>
      </c>
      <c r="J166" s="30">
        <f t="shared" si="40"/>
        <v>0</v>
      </c>
      <c r="K166" s="30">
        <f t="shared" si="40"/>
        <v>0</v>
      </c>
      <c r="L166" s="30">
        <f t="shared" si="40"/>
        <v>0</v>
      </c>
      <c r="M166" s="30">
        <f t="shared" si="40"/>
        <v>0</v>
      </c>
      <c r="N166" s="30">
        <f t="shared" si="40"/>
        <v>0</v>
      </c>
      <c r="O166" s="30">
        <v>38162</v>
      </c>
      <c r="P166" s="30">
        <v>31477</v>
      </c>
    </row>
    <row r="167" spans="1:16" x14ac:dyDescent="0.25">
      <c r="A167" s="27" t="s">
        <v>321</v>
      </c>
      <c r="B167" s="28" t="s">
        <v>322</v>
      </c>
      <c r="C167" s="68"/>
      <c r="D167" s="30"/>
      <c r="E167" s="29"/>
      <c r="F167" s="29"/>
      <c r="G167" s="30"/>
      <c r="H167" s="36"/>
      <c r="I167" s="29"/>
      <c r="J167" s="29"/>
      <c r="K167" s="29"/>
      <c r="L167" s="29"/>
      <c r="M167" s="29"/>
      <c r="N167" s="29"/>
      <c r="O167" s="152"/>
      <c r="P167" s="123">
        <f t="shared" si="33"/>
        <v>0</v>
      </c>
    </row>
    <row r="168" spans="1:16" x14ac:dyDescent="0.25">
      <c r="A168" s="27" t="s">
        <v>323</v>
      </c>
      <c r="B168" s="28" t="s">
        <v>324</v>
      </c>
      <c r="C168" s="68"/>
      <c r="D168" s="30"/>
      <c r="E168" s="29"/>
      <c r="F168" s="29"/>
      <c r="G168" s="30"/>
      <c r="H168" s="36"/>
      <c r="I168" s="29"/>
      <c r="J168" s="29"/>
      <c r="K168" s="29"/>
      <c r="L168" s="29"/>
      <c r="M168" s="29"/>
      <c r="N168" s="29"/>
      <c r="O168" s="35"/>
      <c r="P168" s="123">
        <f t="shared" si="33"/>
        <v>0</v>
      </c>
    </row>
    <row r="169" spans="1:16" x14ac:dyDescent="0.25">
      <c r="A169" s="27" t="s">
        <v>325</v>
      </c>
      <c r="B169" s="28" t="s">
        <v>326</v>
      </c>
      <c r="C169" s="68"/>
      <c r="D169" s="30"/>
      <c r="E169" s="29"/>
      <c r="F169" s="29"/>
      <c r="G169" s="30"/>
      <c r="H169" s="29"/>
      <c r="I169" s="29"/>
      <c r="J169" s="29"/>
      <c r="K169" s="29"/>
      <c r="L169" s="29"/>
      <c r="M169" s="29"/>
      <c r="N169" s="29"/>
      <c r="O169" s="30"/>
      <c r="P169" s="123">
        <f t="shared" si="33"/>
        <v>0</v>
      </c>
    </row>
    <row r="170" spans="1:16" s="6" customFormat="1" ht="14.25" x14ac:dyDescent="0.2">
      <c r="A170" s="122" t="s">
        <v>327</v>
      </c>
      <c r="B170" s="78" t="s">
        <v>328</v>
      </c>
      <c r="C170" s="79">
        <f>SUM(C171:C181)</f>
        <v>7500</v>
      </c>
      <c r="D170" s="79">
        <f>SUM(D171:D181)</f>
        <v>0</v>
      </c>
      <c r="E170" s="79">
        <f t="shared" ref="E170:P170" si="41">SUM(E171:E181)</f>
        <v>0</v>
      </c>
      <c r="F170" s="79">
        <f t="shared" si="41"/>
        <v>0</v>
      </c>
      <c r="G170" s="79">
        <f t="shared" si="41"/>
        <v>0</v>
      </c>
      <c r="H170" s="79">
        <f t="shared" si="41"/>
        <v>0</v>
      </c>
      <c r="I170" s="79">
        <f t="shared" si="41"/>
        <v>0</v>
      </c>
      <c r="J170" s="79">
        <f t="shared" si="41"/>
        <v>0</v>
      </c>
      <c r="K170" s="79">
        <f t="shared" si="41"/>
        <v>0</v>
      </c>
      <c r="L170" s="79">
        <f t="shared" si="41"/>
        <v>0</v>
      </c>
      <c r="M170" s="79">
        <f t="shared" si="41"/>
        <v>0</v>
      </c>
      <c r="N170" s="79">
        <f t="shared" si="41"/>
        <v>0</v>
      </c>
      <c r="O170" s="79">
        <f t="shared" si="41"/>
        <v>517</v>
      </c>
      <c r="P170" s="79">
        <f t="shared" si="41"/>
        <v>7500</v>
      </c>
    </row>
    <row r="171" spans="1:16" x14ac:dyDescent="0.25">
      <c r="A171" s="27" t="s">
        <v>329</v>
      </c>
      <c r="B171" s="150" t="s">
        <v>330</v>
      </c>
      <c r="C171" s="96">
        <v>7500</v>
      </c>
      <c r="D171" s="126"/>
      <c r="E171" s="29"/>
      <c r="F171" s="29"/>
      <c r="G171" s="30"/>
      <c r="H171" s="29"/>
      <c r="I171" s="29"/>
      <c r="J171" s="29"/>
      <c r="K171" s="29"/>
      <c r="L171" s="29"/>
      <c r="M171" s="29"/>
      <c r="N171" s="29"/>
      <c r="O171" s="30"/>
      <c r="P171" s="30">
        <v>7500</v>
      </c>
    </row>
    <row r="172" spans="1:16" x14ac:dyDescent="0.25">
      <c r="A172" s="27" t="s">
        <v>331</v>
      </c>
      <c r="B172" s="150" t="s">
        <v>332</v>
      </c>
      <c r="C172" s="96"/>
      <c r="D172" s="30"/>
      <c r="E172" s="29"/>
      <c r="F172" s="29"/>
      <c r="G172" s="30"/>
      <c r="H172" s="29"/>
      <c r="I172" s="29"/>
      <c r="J172" s="29"/>
      <c r="K172" s="29"/>
      <c r="L172" s="29"/>
      <c r="M172" s="29"/>
      <c r="N172" s="29"/>
      <c r="O172" s="30"/>
      <c r="P172" s="123">
        <f t="shared" si="33"/>
        <v>0</v>
      </c>
    </row>
    <row r="173" spans="1:16" x14ac:dyDescent="0.25">
      <c r="A173" s="27" t="s">
        <v>333</v>
      </c>
      <c r="B173" s="192" t="s">
        <v>334</v>
      </c>
      <c r="C173" s="193"/>
      <c r="D173" s="30"/>
      <c r="E173" s="29"/>
      <c r="F173" s="29"/>
      <c r="G173" s="30"/>
      <c r="H173" s="29"/>
      <c r="I173" s="29"/>
      <c r="J173" s="29"/>
      <c r="K173" s="29"/>
      <c r="L173" s="29"/>
      <c r="M173" s="29"/>
      <c r="N173" s="29"/>
      <c r="O173" s="30"/>
      <c r="P173" s="123">
        <f t="shared" si="33"/>
        <v>0</v>
      </c>
    </row>
    <row r="174" spans="1:16" x14ac:dyDescent="0.25">
      <c r="A174" s="27" t="s">
        <v>335</v>
      </c>
      <c r="B174" s="192" t="s">
        <v>336</v>
      </c>
      <c r="C174" s="193"/>
      <c r="D174" s="30"/>
      <c r="E174" s="29"/>
      <c r="F174" s="29"/>
      <c r="G174" s="30"/>
      <c r="H174" s="29"/>
      <c r="I174" s="29"/>
      <c r="J174" s="29"/>
      <c r="K174" s="29"/>
      <c r="L174" s="29"/>
      <c r="M174" s="29"/>
      <c r="N174" s="29"/>
      <c r="O174" s="30"/>
      <c r="P174" s="123">
        <f t="shared" si="33"/>
        <v>0</v>
      </c>
    </row>
    <row r="175" spans="1:16" ht="30.75" thickBot="1" x14ac:dyDescent="0.3">
      <c r="A175" s="27" t="s">
        <v>337</v>
      </c>
      <c r="B175" s="150" t="s">
        <v>338</v>
      </c>
      <c r="C175" s="96"/>
      <c r="D175" s="126"/>
      <c r="E175" s="29"/>
      <c r="F175" s="29"/>
      <c r="G175" s="30"/>
      <c r="H175" s="29"/>
      <c r="I175" s="29"/>
      <c r="J175" s="29"/>
      <c r="K175" s="29"/>
      <c r="L175" s="29"/>
      <c r="M175" s="29"/>
      <c r="N175" s="29"/>
      <c r="O175" s="30">
        <v>517</v>
      </c>
      <c r="P175" s="123">
        <v>0</v>
      </c>
    </row>
    <row r="176" spans="1:16" ht="30" hidden="1" x14ac:dyDescent="0.25">
      <c r="A176" s="172" t="s">
        <v>339</v>
      </c>
      <c r="B176" s="159" t="s">
        <v>340</v>
      </c>
      <c r="C176" s="213"/>
      <c r="D176" s="30"/>
      <c r="E176" s="29"/>
      <c r="F176" s="29"/>
      <c r="G176" s="30"/>
      <c r="H176" s="29"/>
      <c r="I176" s="29"/>
      <c r="J176" s="29"/>
      <c r="K176" s="29"/>
      <c r="L176" s="29"/>
      <c r="M176" s="29"/>
      <c r="N176" s="29"/>
      <c r="O176" s="30"/>
      <c r="P176" s="123">
        <f t="shared" si="33"/>
        <v>0</v>
      </c>
    </row>
    <row r="177" spans="1:16" ht="45" hidden="1" x14ac:dyDescent="0.25">
      <c r="A177" s="27" t="s">
        <v>341</v>
      </c>
      <c r="B177" s="214" t="s">
        <v>342</v>
      </c>
      <c r="C177" s="215"/>
      <c r="D177" s="30"/>
      <c r="E177" s="29"/>
      <c r="F177" s="29"/>
      <c r="G177" s="30"/>
      <c r="H177" s="29"/>
      <c r="I177" s="29"/>
      <c r="J177" s="29"/>
      <c r="K177" s="29"/>
      <c r="L177" s="29"/>
      <c r="M177" s="29"/>
      <c r="N177" s="29"/>
      <c r="O177" s="30"/>
      <c r="P177" s="123">
        <f t="shared" si="33"/>
        <v>0</v>
      </c>
    </row>
    <row r="178" spans="1:16" ht="47.25" hidden="1" x14ac:dyDescent="0.25">
      <c r="A178" s="172" t="s">
        <v>343</v>
      </c>
      <c r="B178" s="173" t="s">
        <v>344</v>
      </c>
      <c r="C178" s="174"/>
      <c r="D178" s="30"/>
      <c r="E178" s="29"/>
      <c r="F178" s="29"/>
      <c r="G178" s="30"/>
      <c r="H178" s="29"/>
      <c r="I178" s="29"/>
      <c r="J178" s="29"/>
      <c r="K178" s="29"/>
      <c r="L178" s="29"/>
      <c r="M178" s="29"/>
      <c r="N178" s="29"/>
      <c r="O178" s="30"/>
      <c r="P178" s="123">
        <f t="shared" si="33"/>
        <v>0</v>
      </c>
    </row>
    <row r="179" spans="1:16" ht="45" hidden="1" x14ac:dyDescent="0.25">
      <c r="A179" s="172" t="s">
        <v>345</v>
      </c>
      <c r="B179" s="157" t="s">
        <v>346</v>
      </c>
      <c r="C179" s="216"/>
      <c r="D179" s="30"/>
      <c r="E179" s="29"/>
      <c r="F179" s="29"/>
      <c r="G179" s="30"/>
      <c r="H179" s="29"/>
      <c r="I179" s="29"/>
      <c r="J179" s="29"/>
      <c r="K179" s="29"/>
      <c r="L179" s="29"/>
      <c r="M179" s="29"/>
      <c r="N179" s="29"/>
      <c r="O179" s="30"/>
      <c r="P179" s="123">
        <f t="shared" si="33"/>
        <v>0</v>
      </c>
    </row>
    <row r="180" spans="1:16" ht="30" hidden="1" x14ac:dyDescent="0.25">
      <c r="A180" s="172" t="s">
        <v>347</v>
      </c>
      <c r="B180" s="157" t="s">
        <v>348</v>
      </c>
      <c r="C180" s="216"/>
      <c r="D180" s="30"/>
      <c r="E180" s="29"/>
      <c r="F180" s="29"/>
      <c r="G180" s="30"/>
      <c r="H180" s="29"/>
      <c r="I180" s="29"/>
      <c r="J180" s="29"/>
      <c r="K180" s="29"/>
      <c r="L180" s="29"/>
      <c r="M180" s="29"/>
      <c r="N180" s="29"/>
      <c r="O180" s="30"/>
      <c r="P180" s="123">
        <f t="shared" si="33"/>
        <v>0</v>
      </c>
    </row>
    <row r="181" spans="1:16" ht="30" hidden="1" x14ac:dyDescent="0.25">
      <c r="A181" s="172" t="s">
        <v>349</v>
      </c>
      <c r="B181" s="157" t="s">
        <v>350</v>
      </c>
      <c r="C181" s="216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123">
        <f t="shared" si="33"/>
        <v>0</v>
      </c>
    </row>
    <row r="182" spans="1:16" hidden="1" x14ac:dyDescent="0.25">
      <c r="A182" s="122" t="s">
        <v>351</v>
      </c>
      <c r="B182" s="217" t="s">
        <v>352</v>
      </c>
      <c r="C182" s="30">
        <f t="shared" ref="C182:O182" si="42">SUM(C183:C184)</f>
        <v>0</v>
      </c>
      <c r="D182" s="30">
        <f>SUM(D183:D184)</f>
        <v>0</v>
      </c>
      <c r="E182" s="30">
        <f t="shared" si="42"/>
        <v>0</v>
      </c>
      <c r="F182" s="30">
        <f t="shared" si="42"/>
        <v>0</v>
      </c>
      <c r="G182" s="30">
        <f t="shared" si="42"/>
        <v>0</v>
      </c>
      <c r="H182" s="30">
        <f t="shared" si="42"/>
        <v>0</v>
      </c>
      <c r="I182" s="30">
        <f t="shared" si="42"/>
        <v>0</v>
      </c>
      <c r="J182" s="30">
        <f t="shared" si="42"/>
        <v>0</v>
      </c>
      <c r="K182" s="30">
        <f t="shared" si="42"/>
        <v>0</v>
      </c>
      <c r="L182" s="30">
        <f t="shared" si="42"/>
        <v>0</v>
      </c>
      <c r="M182" s="30">
        <f t="shared" si="42"/>
        <v>0</v>
      </c>
      <c r="N182" s="30">
        <f t="shared" si="42"/>
        <v>0</v>
      </c>
      <c r="O182" s="30">
        <f t="shared" si="42"/>
        <v>0</v>
      </c>
      <c r="P182" s="123">
        <f t="shared" si="33"/>
        <v>0</v>
      </c>
    </row>
    <row r="183" spans="1:16" hidden="1" x14ac:dyDescent="0.25">
      <c r="A183" s="218" t="s">
        <v>353</v>
      </c>
      <c r="B183" s="78" t="s">
        <v>354</v>
      </c>
      <c r="C183" s="219"/>
      <c r="D183" s="220"/>
      <c r="E183" s="79"/>
      <c r="F183" s="79"/>
      <c r="G183" s="82"/>
      <c r="H183" s="29"/>
      <c r="I183" s="29"/>
      <c r="J183" s="29"/>
      <c r="K183" s="29"/>
      <c r="L183" s="29"/>
      <c r="M183" s="29"/>
      <c r="N183" s="29"/>
      <c r="O183" s="30"/>
      <c r="P183" s="123">
        <f t="shared" si="33"/>
        <v>0</v>
      </c>
    </row>
    <row r="184" spans="1:16" ht="29.25" hidden="1" x14ac:dyDescent="0.25">
      <c r="A184" s="218" t="s">
        <v>355</v>
      </c>
      <c r="B184" s="78" t="s">
        <v>356</v>
      </c>
      <c r="C184" s="219"/>
      <c r="D184" s="82"/>
      <c r="E184" s="79"/>
      <c r="F184" s="79"/>
      <c r="G184" s="82"/>
      <c r="H184" s="29"/>
      <c r="I184" s="29"/>
      <c r="J184" s="29"/>
      <c r="K184" s="29"/>
      <c r="L184" s="29"/>
      <c r="M184" s="29"/>
      <c r="N184" s="29"/>
      <c r="O184" s="30"/>
      <c r="P184" s="123">
        <f t="shared" si="33"/>
        <v>0</v>
      </c>
    </row>
    <row r="185" spans="1:16" ht="44.25" hidden="1" thickBot="1" x14ac:dyDescent="0.3">
      <c r="A185" s="221" t="s">
        <v>357</v>
      </c>
      <c r="B185" s="60" t="s">
        <v>358</v>
      </c>
      <c r="C185" s="61"/>
      <c r="D185" s="147"/>
      <c r="E185" s="222"/>
      <c r="F185" s="222"/>
      <c r="G185" s="147"/>
      <c r="H185" s="62"/>
      <c r="I185" s="62"/>
      <c r="J185" s="62"/>
      <c r="K185" s="62"/>
      <c r="L185" s="62"/>
      <c r="M185" s="62"/>
      <c r="N185" s="62"/>
      <c r="O185" s="63"/>
      <c r="P185" s="123">
        <f t="shared" si="33"/>
        <v>0</v>
      </c>
    </row>
    <row r="186" spans="1:16" ht="15.75" thickBot="1" x14ac:dyDescent="0.3">
      <c r="A186" s="223" t="s">
        <v>359</v>
      </c>
      <c r="B186" s="183" t="s">
        <v>360</v>
      </c>
      <c r="C186" s="19">
        <f t="shared" ref="C186:P186" si="43">C187+C197+C198+C209+C216+C220+C221</f>
        <v>327990</v>
      </c>
      <c r="D186" s="19">
        <f t="shared" si="43"/>
        <v>0</v>
      </c>
      <c r="E186" s="19">
        <f t="shared" si="43"/>
        <v>0</v>
      </c>
      <c r="F186" s="19">
        <f t="shared" si="43"/>
        <v>0</v>
      </c>
      <c r="G186" s="19">
        <f t="shared" si="43"/>
        <v>0</v>
      </c>
      <c r="H186" s="19">
        <f t="shared" si="43"/>
        <v>0</v>
      </c>
      <c r="I186" s="19">
        <f t="shared" si="43"/>
        <v>0</v>
      </c>
      <c r="J186" s="19">
        <f t="shared" si="43"/>
        <v>0</v>
      </c>
      <c r="K186" s="19">
        <f t="shared" si="43"/>
        <v>0</v>
      </c>
      <c r="L186" s="19">
        <f t="shared" si="43"/>
        <v>0</v>
      </c>
      <c r="M186" s="19">
        <f t="shared" si="43"/>
        <v>0</v>
      </c>
      <c r="N186" s="19">
        <f t="shared" si="43"/>
        <v>0</v>
      </c>
      <c r="O186" s="19">
        <f t="shared" si="43"/>
        <v>672249</v>
      </c>
      <c r="P186" s="19">
        <f t="shared" si="43"/>
        <v>629235</v>
      </c>
    </row>
    <row r="187" spans="1:16" x14ac:dyDescent="0.25">
      <c r="A187" s="115" t="s">
        <v>361</v>
      </c>
      <c r="B187" s="116" t="s">
        <v>362</v>
      </c>
      <c r="C187" s="118">
        <f>SUM(C188:C196)</f>
        <v>0</v>
      </c>
      <c r="D187" s="118">
        <f>SUM(D188:D196)</f>
        <v>0</v>
      </c>
      <c r="E187" s="118">
        <f t="shared" ref="E187:O187" si="44">SUM(E188:E196)</f>
        <v>0</v>
      </c>
      <c r="F187" s="118">
        <f t="shared" si="44"/>
        <v>0</v>
      </c>
      <c r="G187" s="118">
        <f t="shared" si="44"/>
        <v>0</v>
      </c>
      <c r="H187" s="118">
        <f t="shared" si="44"/>
        <v>0</v>
      </c>
      <c r="I187" s="118">
        <f t="shared" si="44"/>
        <v>0</v>
      </c>
      <c r="J187" s="118">
        <f t="shared" si="44"/>
        <v>0</v>
      </c>
      <c r="K187" s="118">
        <f t="shared" si="44"/>
        <v>0</v>
      </c>
      <c r="L187" s="118">
        <f t="shared" si="44"/>
        <v>0</v>
      </c>
      <c r="M187" s="118">
        <f t="shared" si="44"/>
        <v>0</v>
      </c>
      <c r="N187" s="118">
        <f t="shared" si="44"/>
        <v>0</v>
      </c>
      <c r="O187" s="118">
        <f t="shared" si="44"/>
        <v>0</v>
      </c>
      <c r="P187" s="212">
        <f t="shared" si="33"/>
        <v>0</v>
      </c>
    </row>
    <row r="188" spans="1:16" hidden="1" x14ac:dyDescent="0.25">
      <c r="A188" s="27" t="s">
        <v>363</v>
      </c>
      <c r="B188" s="28" t="s">
        <v>364</v>
      </c>
      <c r="C188" s="68"/>
      <c r="D188" s="30"/>
      <c r="E188" s="29"/>
      <c r="F188" s="29"/>
      <c r="G188" s="30"/>
      <c r="H188" s="29"/>
      <c r="I188" s="29"/>
      <c r="J188" s="29"/>
      <c r="K188" s="29"/>
      <c r="L188" s="29"/>
      <c r="M188" s="29"/>
      <c r="N188" s="29"/>
      <c r="O188" s="30"/>
      <c r="P188" s="123">
        <f t="shared" si="33"/>
        <v>0</v>
      </c>
    </row>
    <row r="189" spans="1:16" hidden="1" x14ac:dyDescent="0.25">
      <c r="A189" s="27" t="s">
        <v>365</v>
      </c>
      <c r="B189" s="28" t="s">
        <v>366</v>
      </c>
      <c r="C189" s="68"/>
      <c r="D189" s="30"/>
      <c r="E189" s="29"/>
      <c r="F189" s="29"/>
      <c r="G189" s="30"/>
      <c r="H189" s="29"/>
      <c r="I189" s="29"/>
      <c r="J189" s="29"/>
      <c r="K189" s="29"/>
      <c r="L189" s="29"/>
      <c r="M189" s="29"/>
      <c r="N189" s="29"/>
      <c r="O189" s="30"/>
      <c r="P189" s="123">
        <f t="shared" si="33"/>
        <v>0</v>
      </c>
    </row>
    <row r="190" spans="1:16" hidden="1" x14ac:dyDescent="0.25">
      <c r="A190" s="27" t="s">
        <v>367</v>
      </c>
      <c r="B190" s="28" t="s">
        <v>368</v>
      </c>
      <c r="C190" s="68"/>
      <c r="D190" s="30"/>
      <c r="E190" s="29"/>
      <c r="F190" s="29"/>
      <c r="G190" s="30"/>
      <c r="H190" s="29"/>
      <c r="I190" s="29"/>
      <c r="J190" s="29"/>
      <c r="K190" s="29"/>
      <c r="L190" s="29"/>
      <c r="M190" s="29"/>
      <c r="N190" s="29"/>
      <c r="O190" s="30"/>
      <c r="P190" s="123">
        <f t="shared" si="33"/>
        <v>0</v>
      </c>
    </row>
    <row r="191" spans="1:16" hidden="1" x14ac:dyDescent="0.25">
      <c r="A191" s="27" t="s">
        <v>369</v>
      </c>
      <c r="B191" s="28" t="s">
        <v>370</v>
      </c>
      <c r="C191" s="68"/>
      <c r="D191" s="30"/>
      <c r="E191" s="29"/>
      <c r="F191" s="29"/>
      <c r="G191" s="30"/>
      <c r="H191" s="29"/>
      <c r="I191" s="29"/>
      <c r="J191" s="29"/>
      <c r="K191" s="29"/>
      <c r="L191" s="29"/>
      <c r="M191" s="29"/>
      <c r="N191" s="29"/>
      <c r="O191" s="30"/>
      <c r="P191" s="123">
        <f t="shared" si="33"/>
        <v>0</v>
      </c>
    </row>
    <row r="192" spans="1:16" hidden="1" x14ac:dyDescent="0.25">
      <c r="A192" s="27" t="s">
        <v>371</v>
      </c>
      <c r="B192" s="28" t="s">
        <v>372</v>
      </c>
      <c r="C192" s="68"/>
      <c r="D192" s="30"/>
      <c r="E192" s="29"/>
      <c r="F192" s="29"/>
      <c r="G192" s="30"/>
      <c r="H192" s="29"/>
      <c r="I192" s="29"/>
      <c r="J192" s="29"/>
      <c r="K192" s="29"/>
      <c r="L192" s="29"/>
      <c r="M192" s="29"/>
      <c r="N192" s="29"/>
      <c r="O192" s="30"/>
      <c r="P192" s="123">
        <f t="shared" si="33"/>
        <v>0</v>
      </c>
    </row>
    <row r="193" spans="1:16" hidden="1" x14ac:dyDescent="0.25">
      <c r="A193" s="27" t="s">
        <v>373</v>
      </c>
      <c r="B193" s="28" t="s">
        <v>374</v>
      </c>
      <c r="C193" s="68"/>
      <c r="D193" s="30"/>
      <c r="E193" s="29"/>
      <c r="F193" s="29"/>
      <c r="G193" s="30"/>
      <c r="H193" s="29"/>
      <c r="I193" s="29"/>
      <c r="J193" s="29"/>
      <c r="K193" s="29"/>
      <c r="L193" s="29"/>
      <c r="M193" s="29"/>
      <c r="N193" s="29"/>
      <c r="O193" s="30"/>
      <c r="P193" s="123">
        <f t="shared" si="33"/>
        <v>0</v>
      </c>
    </row>
    <row r="194" spans="1:16" hidden="1" x14ac:dyDescent="0.25">
      <c r="A194" s="27" t="s">
        <v>375</v>
      </c>
      <c r="B194" s="28" t="s">
        <v>376</v>
      </c>
      <c r="C194" s="68"/>
      <c r="D194" s="30"/>
      <c r="E194" s="30"/>
      <c r="F194" s="30"/>
      <c r="G194" s="30"/>
      <c r="H194" s="29"/>
      <c r="I194" s="29"/>
      <c r="J194" s="29"/>
      <c r="K194" s="30"/>
      <c r="L194" s="30"/>
      <c r="M194" s="30"/>
      <c r="N194" s="30"/>
      <c r="O194" s="30"/>
      <c r="P194" s="123">
        <f t="shared" si="33"/>
        <v>0</v>
      </c>
    </row>
    <row r="195" spans="1:16" hidden="1" x14ac:dyDescent="0.25">
      <c r="A195" s="27" t="s">
        <v>377</v>
      </c>
      <c r="B195" s="28" t="s">
        <v>378</v>
      </c>
      <c r="C195" s="68"/>
      <c r="D195" s="30"/>
      <c r="E195" s="30"/>
      <c r="F195" s="30"/>
      <c r="G195" s="30"/>
      <c r="H195" s="29"/>
      <c r="I195" s="29"/>
      <c r="J195" s="29"/>
      <c r="K195" s="58"/>
      <c r="L195" s="30"/>
      <c r="M195" s="30"/>
      <c r="N195" s="30"/>
      <c r="O195" s="30"/>
      <c r="P195" s="123">
        <f t="shared" si="33"/>
        <v>0</v>
      </c>
    </row>
    <row r="196" spans="1:16" ht="30" hidden="1" x14ac:dyDescent="0.25">
      <c r="A196" s="27" t="s">
        <v>379</v>
      </c>
      <c r="B196" s="28" t="s">
        <v>380</v>
      </c>
      <c r="C196" s="68"/>
      <c r="D196" s="30"/>
      <c r="E196" s="30"/>
      <c r="F196" s="30"/>
      <c r="G196" s="30"/>
      <c r="H196" s="29"/>
      <c r="I196" s="29"/>
      <c r="J196" s="29"/>
      <c r="K196" s="30"/>
      <c r="L196" s="30"/>
      <c r="M196" s="30"/>
      <c r="N196" s="30"/>
      <c r="O196" s="195"/>
      <c r="P196" s="123">
        <f>SUM(D196:O196)</f>
        <v>0</v>
      </c>
    </row>
    <row r="197" spans="1:16" x14ac:dyDescent="0.25">
      <c r="A197" s="122" t="s">
        <v>381</v>
      </c>
      <c r="B197" s="78" t="s">
        <v>382</v>
      </c>
      <c r="C197" s="219"/>
      <c r="D197" s="30"/>
      <c r="E197" s="30"/>
      <c r="F197" s="30"/>
      <c r="G197" s="30"/>
      <c r="H197" s="36"/>
      <c r="I197" s="30"/>
      <c r="J197" s="30"/>
      <c r="K197" s="30"/>
      <c r="L197" s="30"/>
      <c r="M197" s="30"/>
      <c r="N197" s="30"/>
      <c r="O197" s="30"/>
      <c r="P197" s="123">
        <f>SUM(D197:O197)</f>
        <v>0</v>
      </c>
    </row>
    <row r="198" spans="1:16" ht="29.25" x14ac:dyDescent="0.25">
      <c r="A198" s="122" t="s">
        <v>383</v>
      </c>
      <c r="B198" s="78" t="s">
        <v>384</v>
      </c>
      <c r="C198" s="82">
        <f>SUM(C199:C208)</f>
        <v>309645</v>
      </c>
      <c r="D198" s="82">
        <f>SUM(D199:D208)</f>
        <v>0</v>
      </c>
      <c r="E198" s="82">
        <f t="shared" ref="E198:P198" si="45">SUM(E199:E208)</f>
        <v>0</v>
      </c>
      <c r="F198" s="82">
        <f t="shared" si="45"/>
        <v>0</v>
      </c>
      <c r="G198" s="82">
        <f t="shared" si="45"/>
        <v>0</v>
      </c>
      <c r="H198" s="82">
        <f t="shared" si="45"/>
        <v>0</v>
      </c>
      <c r="I198" s="82">
        <f t="shared" si="45"/>
        <v>0</v>
      </c>
      <c r="J198" s="82">
        <f t="shared" si="45"/>
        <v>0</v>
      </c>
      <c r="K198" s="82">
        <f t="shared" si="45"/>
        <v>0</v>
      </c>
      <c r="L198" s="82">
        <f t="shared" si="45"/>
        <v>0</v>
      </c>
      <c r="M198" s="82">
        <f t="shared" si="45"/>
        <v>0</v>
      </c>
      <c r="N198" s="82">
        <f t="shared" si="45"/>
        <v>0</v>
      </c>
      <c r="O198" s="82">
        <f t="shared" si="45"/>
        <v>653746</v>
      </c>
      <c r="P198" s="82">
        <f t="shared" si="45"/>
        <v>610479</v>
      </c>
    </row>
    <row r="199" spans="1:16" x14ac:dyDescent="0.25">
      <c r="A199" s="27" t="s">
        <v>385</v>
      </c>
      <c r="B199" s="28" t="s">
        <v>386</v>
      </c>
      <c r="C199" s="68"/>
      <c r="D199" s="30"/>
      <c r="E199" s="29"/>
      <c r="F199" s="29"/>
      <c r="G199" s="30"/>
      <c r="H199" s="29"/>
      <c r="I199" s="29"/>
      <c r="J199" s="29"/>
      <c r="K199" s="29"/>
      <c r="L199" s="29"/>
      <c r="M199" s="29"/>
      <c r="N199" s="29"/>
      <c r="O199" s="30"/>
      <c r="P199" s="123">
        <f t="shared" ref="P199:P257" si="46">SUM(D199:O199)</f>
        <v>0</v>
      </c>
    </row>
    <row r="200" spans="1:16" x14ac:dyDescent="0.25">
      <c r="A200" s="27" t="s">
        <v>387</v>
      </c>
      <c r="B200" s="28" t="s">
        <v>388</v>
      </c>
      <c r="C200" s="68"/>
      <c r="D200" s="30"/>
      <c r="E200" s="29"/>
      <c r="F200" s="29"/>
      <c r="G200" s="30"/>
      <c r="H200" s="29"/>
      <c r="I200" s="29"/>
      <c r="J200" s="29"/>
      <c r="K200" s="29"/>
      <c r="L200" s="29"/>
      <c r="M200" s="29"/>
      <c r="N200" s="29"/>
      <c r="O200" s="30"/>
      <c r="P200" s="123">
        <f t="shared" si="46"/>
        <v>0</v>
      </c>
    </row>
    <row r="201" spans="1:16" x14ac:dyDescent="0.25">
      <c r="A201" s="27" t="s">
        <v>389</v>
      </c>
      <c r="B201" s="28" t="s">
        <v>390</v>
      </c>
      <c r="C201" s="68"/>
      <c r="D201" s="30"/>
      <c r="E201" s="29"/>
      <c r="F201" s="29"/>
      <c r="G201" s="30"/>
      <c r="H201" s="29"/>
      <c r="I201" s="29"/>
      <c r="J201" s="29"/>
      <c r="K201" s="29"/>
      <c r="L201" s="29"/>
      <c r="M201" s="29"/>
      <c r="N201" s="29"/>
      <c r="O201" s="30"/>
      <c r="P201" s="123">
        <f t="shared" si="46"/>
        <v>0</v>
      </c>
    </row>
    <row r="202" spans="1:16" x14ac:dyDescent="0.25">
      <c r="A202" s="27" t="s">
        <v>391</v>
      </c>
      <c r="B202" s="28" t="s">
        <v>392</v>
      </c>
      <c r="C202" s="68"/>
      <c r="D202" s="30"/>
      <c r="E202" s="29"/>
      <c r="F202" s="29"/>
      <c r="G202" s="30"/>
      <c r="H202" s="29"/>
      <c r="I202" s="29"/>
      <c r="J202" s="29"/>
      <c r="K202" s="29"/>
      <c r="L202" s="29"/>
      <c r="M202" s="29"/>
      <c r="N202" s="29"/>
      <c r="O202" s="30"/>
      <c r="P202" s="123">
        <f t="shared" si="46"/>
        <v>0</v>
      </c>
    </row>
    <row r="203" spans="1:16" x14ac:dyDescent="0.25">
      <c r="A203" s="27" t="s">
        <v>393</v>
      </c>
      <c r="B203" s="28" t="s">
        <v>394</v>
      </c>
      <c r="C203" s="68"/>
      <c r="D203" s="30"/>
      <c r="E203" s="29"/>
      <c r="F203" s="29"/>
      <c r="G203" s="30"/>
      <c r="H203" s="29"/>
      <c r="I203" s="29"/>
      <c r="J203" s="29"/>
      <c r="K203" s="30"/>
      <c r="L203" s="30"/>
      <c r="M203" s="30"/>
      <c r="N203" s="30"/>
      <c r="O203" s="30"/>
      <c r="P203" s="123">
        <f t="shared" si="46"/>
        <v>0</v>
      </c>
    </row>
    <row r="204" spans="1:16" x14ac:dyDescent="0.25">
      <c r="A204" s="27" t="s">
        <v>395</v>
      </c>
      <c r="B204" s="28" t="s">
        <v>396</v>
      </c>
      <c r="C204" s="68"/>
      <c r="D204" s="30"/>
      <c r="E204" s="29"/>
      <c r="F204" s="29"/>
      <c r="G204" s="30"/>
      <c r="H204" s="29"/>
      <c r="I204" s="29"/>
      <c r="J204" s="29"/>
      <c r="K204" s="29"/>
      <c r="L204" s="30"/>
      <c r="M204" s="30"/>
      <c r="N204" s="30"/>
      <c r="O204" s="30"/>
      <c r="P204" s="123">
        <f t="shared" si="46"/>
        <v>0</v>
      </c>
    </row>
    <row r="205" spans="1:16" x14ac:dyDescent="0.25">
      <c r="A205" s="27" t="s">
        <v>397</v>
      </c>
      <c r="B205" s="28" t="s">
        <v>398</v>
      </c>
      <c r="C205" s="68">
        <v>309645</v>
      </c>
      <c r="D205" s="30"/>
      <c r="E205" s="29"/>
      <c r="F205" s="29"/>
      <c r="G205" s="30"/>
      <c r="H205" s="29"/>
      <c r="I205" s="29"/>
      <c r="J205" s="29"/>
      <c r="K205" s="30"/>
      <c r="L205" s="30"/>
      <c r="M205" s="30"/>
      <c r="N205" s="29"/>
      <c r="O205" s="37">
        <v>653746</v>
      </c>
      <c r="P205" s="37">
        <v>610479</v>
      </c>
    </row>
    <row r="206" spans="1:16" x14ac:dyDescent="0.25">
      <c r="A206" s="27" t="s">
        <v>399</v>
      </c>
      <c r="B206" s="28" t="s">
        <v>400</v>
      </c>
      <c r="C206" s="68"/>
      <c r="D206" s="30"/>
      <c r="E206" s="29"/>
      <c r="F206" s="29"/>
      <c r="G206" s="30"/>
      <c r="H206" s="36"/>
      <c r="I206" s="29"/>
      <c r="J206" s="29"/>
      <c r="K206" s="30"/>
      <c r="L206" s="30"/>
      <c r="M206" s="30"/>
      <c r="N206" s="30"/>
      <c r="O206" s="30"/>
      <c r="P206" s="123">
        <f t="shared" si="46"/>
        <v>0</v>
      </c>
    </row>
    <row r="207" spans="1:16" hidden="1" x14ac:dyDescent="0.25">
      <c r="A207" s="27" t="s">
        <v>401</v>
      </c>
      <c r="B207" s="28" t="s">
        <v>402</v>
      </c>
      <c r="C207" s="68"/>
      <c r="D207" s="30"/>
      <c r="E207" s="30"/>
      <c r="F207" s="30"/>
      <c r="G207" s="30"/>
      <c r="H207" s="36"/>
      <c r="I207" s="29"/>
      <c r="J207" s="29"/>
      <c r="K207" s="30"/>
      <c r="L207" s="30"/>
      <c r="M207" s="30"/>
      <c r="N207" s="30"/>
      <c r="O207" s="30"/>
      <c r="P207" s="123">
        <f t="shared" si="46"/>
        <v>0</v>
      </c>
    </row>
    <row r="208" spans="1:16" ht="31.5" hidden="1" customHeight="1" x14ac:dyDescent="0.25">
      <c r="A208" s="167" t="s">
        <v>403</v>
      </c>
      <c r="B208" s="28" t="s">
        <v>404</v>
      </c>
      <c r="C208" s="68"/>
      <c r="D208" s="30"/>
      <c r="E208" s="30"/>
      <c r="F208" s="30"/>
      <c r="G208" s="30"/>
      <c r="H208" s="224"/>
      <c r="I208" s="30"/>
      <c r="J208" s="30"/>
      <c r="K208" s="30"/>
      <c r="L208" s="30"/>
      <c r="M208" s="30"/>
      <c r="N208" s="30"/>
      <c r="O208" s="30"/>
      <c r="P208" s="123">
        <f t="shared" si="46"/>
        <v>0</v>
      </c>
    </row>
    <row r="209" spans="1:16" ht="15" hidden="1" customHeight="1" x14ac:dyDescent="0.25">
      <c r="A209" s="122" t="s">
        <v>405</v>
      </c>
      <c r="B209" s="78" t="s">
        <v>406</v>
      </c>
      <c r="C209" s="82">
        <f>SUM(C210:C215)</f>
        <v>0</v>
      </c>
      <c r="D209" s="82">
        <f>SUM(D210:D215)</f>
        <v>0</v>
      </c>
      <c r="E209" s="82">
        <f t="shared" ref="E209:O209" si="47">SUM(E210:E215)</f>
        <v>0</v>
      </c>
      <c r="F209" s="82">
        <f t="shared" si="47"/>
        <v>0</v>
      </c>
      <c r="G209" s="82">
        <f t="shared" si="47"/>
        <v>0</v>
      </c>
      <c r="H209" s="82">
        <f t="shared" si="47"/>
        <v>0</v>
      </c>
      <c r="I209" s="82">
        <f t="shared" si="47"/>
        <v>0</v>
      </c>
      <c r="J209" s="82">
        <f t="shared" si="47"/>
        <v>0</v>
      </c>
      <c r="K209" s="82">
        <f t="shared" si="47"/>
        <v>0</v>
      </c>
      <c r="L209" s="82">
        <f t="shared" si="47"/>
        <v>0</v>
      </c>
      <c r="M209" s="82">
        <f t="shared" si="47"/>
        <v>0</v>
      </c>
      <c r="N209" s="82">
        <f t="shared" si="47"/>
        <v>0</v>
      </c>
      <c r="O209" s="82">
        <f t="shared" si="47"/>
        <v>0</v>
      </c>
      <c r="P209" s="123">
        <f t="shared" si="46"/>
        <v>0</v>
      </c>
    </row>
    <row r="210" spans="1:16" hidden="1" x14ac:dyDescent="0.25">
      <c r="A210" s="27" t="s">
        <v>407</v>
      </c>
      <c r="B210" s="28" t="s">
        <v>408</v>
      </c>
      <c r="C210" s="68"/>
      <c r="D210" s="30"/>
      <c r="E210" s="29"/>
      <c r="F210" s="29"/>
      <c r="G210" s="30"/>
      <c r="H210" s="29"/>
      <c r="I210" s="29"/>
      <c r="J210" s="29"/>
      <c r="K210" s="29"/>
      <c r="L210" s="29"/>
      <c r="M210" s="29"/>
      <c r="N210" s="29"/>
      <c r="O210" s="30"/>
      <c r="P210" s="123">
        <f t="shared" si="46"/>
        <v>0</v>
      </c>
    </row>
    <row r="211" spans="1:16" hidden="1" x14ac:dyDescent="0.25">
      <c r="A211" s="27" t="s">
        <v>409</v>
      </c>
      <c r="B211" s="28" t="s">
        <v>410</v>
      </c>
      <c r="C211" s="68"/>
      <c r="D211" s="30"/>
      <c r="E211" s="29"/>
      <c r="F211" s="29"/>
      <c r="G211" s="30"/>
      <c r="H211" s="29"/>
      <c r="I211" s="29"/>
      <c r="J211" s="29"/>
      <c r="K211" s="29"/>
      <c r="L211" s="29"/>
      <c r="M211" s="29"/>
      <c r="N211" s="29"/>
      <c r="O211" s="30"/>
      <c r="P211" s="123">
        <f t="shared" si="46"/>
        <v>0</v>
      </c>
    </row>
    <row r="212" spans="1:16" hidden="1" x14ac:dyDescent="0.25">
      <c r="A212" s="27" t="s">
        <v>411</v>
      </c>
      <c r="B212" s="28" t="s">
        <v>412</v>
      </c>
      <c r="C212" s="68"/>
      <c r="D212" s="30"/>
      <c r="E212" s="29"/>
      <c r="F212" s="29"/>
      <c r="G212" s="30"/>
      <c r="H212" s="29"/>
      <c r="I212" s="29"/>
      <c r="J212" s="29"/>
      <c r="K212" s="29"/>
      <c r="L212" s="29"/>
      <c r="M212" s="29"/>
      <c r="N212" s="29"/>
      <c r="O212" s="30"/>
      <c r="P212" s="123">
        <f t="shared" si="46"/>
        <v>0</v>
      </c>
    </row>
    <row r="213" spans="1:16" hidden="1" x14ac:dyDescent="0.25">
      <c r="A213" s="27" t="s">
        <v>413</v>
      </c>
      <c r="B213" s="28" t="s">
        <v>414</v>
      </c>
      <c r="C213" s="68"/>
      <c r="D213" s="30"/>
      <c r="E213" s="29"/>
      <c r="F213" s="29"/>
      <c r="G213" s="30"/>
      <c r="H213" s="29"/>
      <c r="I213" s="29"/>
      <c r="J213" s="29"/>
      <c r="K213" s="29"/>
      <c r="L213" s="29"/>
      <c r="M213" s="29"/>
      <c r="N213" s="29"/>
      <c r="O213" s="30"/>
      <c r="P213" s="123">
        <f t="shared" si="46"/>
        <v>0</v>
      </c>
    </row>
    <row r="214" spans="1:16" hidden="1" x14ac:dyDescent="0.25">
      <c r="A214" s="27" t="s">
        <v>415</v>
      </c>
      <c r="B214" s="28" t="s">
        <v>416</v>
      </c>
      <c r="C214" s="28"/>
      <c r="D214" s="29"/>
      <c r="E214" s="29"/>
      <c r="F214" s="29"/>
      <c r="G214" s="30"/>
      <c r="H214" s="29"/>
      <c r="I214" s="29"/>
      <c r="J214" s="29"/>
      <c r="K214" s="58"/>
      <c r="L214" s="29"/>
      <c r="M214" s="29"/>
      <c r="N214" s="29"/>
      <c r="O214" s="30"/>
      <c r="P214" s="123">
        <f t="shared" si="46"/>
        <v>0</v>
      </c>
    </row>
    <row r="215" spans="1:16" hidden="1" x14ac:dyDescent="0.25">
      <c r="A215" s="27" t="s">
        <v>417</v>
      </c>
      <c r="B215" s="28" t="s">
        <v>418</v>
      </c>
      <c r="C215" s="28"/>
      <c r="D215" s="29"/>
      <c r="E215" s="29"/>
      <c r="F215" s="29"/>
      <c r="G215" s="30"/>
      <c r="H215" s="29"/>
      <c r="I215" s="29"/>
      <c r="J215" s="29"/>
      <c r="K215" s="58"/>
      <c r="L215" s="29"/>
      <c r="M215" s="29"/>
      <c r="N215" s="29"/>
      <c r="O215" s="30"/>
      <c r="P215" s="123">
        <f t="shared" si="46"/>
        <v>0</v>
      </c>
    </row>
    <row r="216" spans="1:16" x14ac:dyDescent="0.25">
      <c r="A216" s="100" t="s">
        <v>419</v>
      </c>
      <c r="B216" s="78" t="s">
        <v>420</v>
      </c>
      <c r="C216" s="79">
        <f>SUM(C217:C219)</f>
        <v>0</v>
      </c>
      <c r="D216" s="79">
        <f>SUM(D217:D219)</f>
        <v>0</v>
      </c>
      <c r="E216" s="29">
        <f t="shared" ref="E216:N216" si="48">SUM(E217:E219)</f>
        <v>0</v>
      </c>
      <c r="F216" s="29">
        <f t="shared" si="48"/>
        <v>0</v>
      </c>
      <c r="G216" s="29">
        <f t="shared" si="48"/>
        <v>0</v>
      </c>
      <c r="H216" s="29">
        <f t="shared" si="48"/>
        <v>0</v>
      </c>
      <c r="I216" s="29">
        <f t="shared" si="48"/>
        <v>0</v>
      </c>
      <c r="J216" s="29">
        <f t="shared" si="48"/>
        <v>0</v>
      </c>
      <c r="K216" s="29">
        <f t="shared" si="48"/>
        <v>0</v>
      </c>
      <c r="L216" s="29">
        <f t="shared" si="48"/>
        <v>0</v>
      </c>
      <c r="M216" s="29">
        <f t="shared" si="48"/>
        <v>0</v>
      </c>
      <c r="N216" s="29">
        <f t="shared" si="48"/>
        <v>0</v>
      </c>
      <c r="O216" s="29">
        <f>SUM(O217:O219)</f>
        <v>0</v>
      </c>
      <c r="P216" s="123">
        <f t="shared" si="46"/>
        <v>0</v>
      </c>
    </row>
    <row r="217" spans="1:16" x14ac:dyDescent="0.25">
      <c r="A217" s="27" t="s">
        <v>421</v>
      </c>
      <c r="B217" s="28" t="s">
        <v>422</v>
      </c>
      <c r="C217" s="68"/>
      <c r="D217" s="30"/>
      <c r="E217" s="30"/>
      <c r="F217" s="30"/>
      <c r="G217" s="30"/>
      <c r="H217" s="29"/>
      <c r="I217" s="29"/>
      <c r="J217" s="29"/>
      <c r="K217" s="30"/>
      <c r="L217" s="30"/>
      <c r="M217" s="30"/>
      <c r="N217" s="30"/>
      <c r="O217" s="30"/>
      <c r="P217" s="123">
        <f t="shared" si="46"/>
        <v>0</v>
      </c>
    </row>
    <row r="218" spans="1:16" x14ac:dyDescent="0.25">
      <c r="A218" s="167" t="s">
        <v>423</v>
      </c>
      <c r="B218" s="28" t="s">
        <v>424</v>
      </c>
      <c r="C218" s="68"/>
      <c r="D218" s="30"/>
      <c r="E218" s="30"/>
      <c r="F218" s="30"/>
      <c r="G218" s="30"/>
      <c r="H218" s="29"/>
      <c r="I218" s="29"/>
      <c r="J218" s="29"/>
      <c r="K218" s="30"/>
      <c r="L218" s="30"/>
      <c r="M218" s="30"/>
      <c r="N218" s="30"/>
      <c r="O218" s="30"/>
      <c r="P218" s="123">
        <f t="shared" si="46"/>
        <v>0</v>
      </c>
    </row>
    <row r="219" spans="1:16" x14ac:dyDescent="0.25">
      <c r="A219" s="27" t="s">
        <v>425</v>
      </c>
      <c r="B219" s="28" t="s">
        <v>426</v>
      </c>
      <c r="C219" s="68"/>
      <c r="D219" s="30"/>
      <c r="E219" s="30"/>
      <c r="F219" s="30"/>
      <c r="G219" s="30"/>
      <c r="H219" s="29"/>
      <c r="I219" s="29"/>
      <c r="J219" s="29"/>
      <c r="K219" s="30"/>
      <c r="L219" s="30"/>
      <c r="M219" s="30"/>
      <c r="N219" s="30"/>
      <c r="O219" s="30"/>
      <c r="P219" s="123">
        <f t="shared" si="46"/>
        <v>0</v>
      </c>
    </row>
    <row r="220" spans="1:16" ht="21.75" customHeight="1" x14ac:dyDescent="0.25">
      <c r="A220" s="122" t="s">
        <v>427</v>
      </c>
      <c r="B220" s="78" t="s">
        <v>428</v>
      </c>
      <c r="C220" s="219"/>
      <c r="D220" s="82"/>
      <c r="E220" s="82"/>
      <c r="F220" s="82"/>
      <c r="G220" s="82"/>
      <c r="H220" s="79"/>
      <c r="I220" s="79"/>
      <c r="J220" s="79"/>
      <c r="K220" s="82"/>
      <c r="L220" s="82"/>
      <c r="M220" s="82"/>
      <c r="N220" s="82"/>
      <c r="O220" s="82"/>
      <c r="P220" s="123">
        <f t="shared" si="46"/>
        <v>0</v>
      </c>
    </row>
    <row r="221" spans="1:16" ht="31.15" customHeight="1" thickBot="1" x14ac:dyDescent="0.3">
      <c r="A221" s="225" t="s">
        <v>429</v>
      </c>
      <c r="B221" s="226" t="s">
        <v>430</v>
      </c>
      <c r="C221" s="227">
        <f>SUM(C222:C253)</f>
        <v>18345</v>
      </c>
      <c r="D221" s="227">
        <f>SUM(D222:D253)</f>
        <v>0</v>
      </c>
      <c r="E221" s="227">
        <f t="shared" ref="E221:P221" si="49">SUM(E222:E253)</f>
        <v>0</v>
      </c>
      <c r="F221" s="227">
        <f t="shared" si="49"/>
        <v>0</v>
      </c>
      <c r="G221" s="227">
        <f t="shared" si="49"/>
        <v>0</v>
      </c>
      <c r="H221" s="227">
        <f t="shared" si="49"/>
        <v>0</v>
      </c>
      <c r="I221" s="227">
        <f t="shared" si="49"/>
        <v>0</v>
      </c>
      <c r="J221" s="227">
        <f t="shared" si="49"/>
        <v>0</v>
      </c>
      <c r="K221" s="227">
        <f>SUM(K222:K253)</f>
        <v>0</v>
      </c>
      <c r="L221" s="227">
        <f t="shared" si="49"/>
        <v>0</v>
      </c>
      <c r="M221" s="227">
        <f t="shared" si="49"/>
        <v>0</v>
      </c>
      <c r="N221" s="227">
        <f t="shared" si="49"/>
        <v>0</v>
      </c>
      <c r="O221" s="227">
        <f t="shared" si="49"/>
        <v>18503</v>
      </c>
      <c r="P221" s="227">
        <f t="shared" si="49"/>
        <v>18756</v>
      </c>
    </row>
    <row r="222" spans="1:16" ht="31.15" customHeight="1" x14ac:dyDescent="0.25">
      <c r="A222" s="148" t="s">
        <v>431</v>
      </c>
      <c r="B222" s="150" t="s">
        <v>432</v>
      </c>
      <c r="C222" s="228"/>
      <c r="D222" s="63"/>
      <c r="E222" s="147"/>
      <c r="F222" s="147"/>
      <c r="G222" s="147"/>
      <c r="H222" s="222"/>
      <c r="I222" s="222"/>
      <c r="J222" s="222"/>
      <c r="K222" s="147"/>
      <c r="L222" s="147"/>
      <c r="M222" s="147"/>
      <c r="N222" s="147"/>
      <c r="O222" s="229"/>
      <c r="P222" s="123">
        <f t="shared" si="46"/>
        <v>0</v>
      </c>
    </row>
    <row r="223" spans="1:16" ht="31.15" hidden="1" customHeight="1" x14ac:dyDescent="0.25">
      <c r="A223" s="230" t="s">
        <v>433</v>
      </c>
      <c r="B223" s="165" t="s">
        <v>434</v>
      </c>
      <c r="C223" s="165"/>
      <c r="D223" s="29"/>
      <c r="E223" s="79"/>
      <c r="F223" s="79"/>
      <c r="G223" s="79"/>
      <c r="H223" s="79"/>
      <c r="I223" s="79"/>
      <c r="J223" s="79"/>
      <c r="K223" s="79"/>
      <c r="L223" s="79"/>
      <c r="M223" s="79"/>
      <c r="N223" s="79"/>
      <c r="O223" s="139"/>
      <c r="P223" s="123">
        <f t="shared" si="46"/>
        <v>0</v>
      </c>
    </row>
    <row r="224" spans="1:16" ht="15.75" hidden="1" x14ac:dyDescent="0.25">
      <c r="A224" s="230" t="s">
        <v>435</v>
      </c>
      <c r="B224" s="231" t="s">
        <v>436</v>
      </c>
      <c r="C224" s="231"/>
      <c r="D224" s="29"/>
      <c r="E224" s="79"/>
      <c r="F224" s="79"/>
      <c r="G224" s="79"/>
      <c r="H224" s="79"/>
      <c r="I224" s="79"/>
      <c r="J224" s="79"/>
      <c r="K224" s="79"/>
      <c r="L224" s="79"/>
      <c r="M224" s="79"/>
      <c r="N224" s="79"/>
      <c r="O224" s="139"/>
      <c r="P224" s="123">
        <f t="shared" si="46"/>
        <v>0</v>
      </c>
    </row>
    <row r="225" spans="1:16" ht="31.15" hidden="1" customHeight="1" x14ac:dyDescent="0.25">
      <c r="A225" s="230" t="s">
        <v>437</v>
      </c>
      <c r="B225" s="232" t="s">
        <v>438</v>
      </c>
      <c r="C225" s="231"/>
      <c r="D225" s="29"/>
      <c r="E225" s="79"/>
      <c r="F225" s="79"/>
      <c r="G225" s="79"/>
      <c r="H225" s="79"/>
      <c r="I225" s="79"/>
      <c r="J225" s="79"/>
      <c r="K225" s="79"/>
      <c r="L225" s="79"/>
      <c r="M225" s="79"/>
      <c r="N225" s="79"/>
      <c r="O225" s="139"/>
      <c r="P225" s="123">
        <f t="shared" si="46"/>
        <v>0</v>
      </c>
    </row>
    <row r="226" spans="1:16" ht="31.15" hidden="1" customHeight="1" x14ac:dyDescent="0.25">
      <c r="A226" s="230" t="s">
        <v>439</v>
      </c>
      <c r="B226" s="233" t="s">
        <v>440</v>
      </c>
      <c r="C226" s="231"/>
      <c r="D226" s="29"/>
      <c r="E226" s="79"/>
      <c r="F226" s="79"/>
      <c r="G226" s="79"/>
      <c r="H226" s="79"/>
      <c r="I226" s="79"/>
      <c r="J226" s="79"/>
      <c r="K226" s="79"/>
      <c r="L226" s="79"/>
      <c r="M226" s="79"/>
      <c r="N226" s="79"/>
      <c r="O226" s="139"/>
      <c r="P226" s="123">
        <f t="shared" si="46"/>
        <v>0</v>
      </c>
    </row>
    <row r="227" spans="1:16" ht="31.15" hidden="1" customHeight="1" x14ac:dyDescent="0.25">
      <c r="A227" s="230" t="s">
        <v>441</v>
      </c>
      <c r="B227" s="232" t="s">
        <v>442</v>
      </c>
      <c r="C227" s="231"/>
      <c r="D227" s="63"/>
      <c r="E227" s="147"/>
      <c r="F227" s="147"/>
      <c r="G227" s="147"/>
      <c r="H227" s="222"/>
      <c r="I227" s="222"/>
      <c r="J227" s="222"/>
      <c r="K227" s="147"/>
      <c r="L227" s="147"/>
      <c r="M227" s="147"/>
      <c r="N227" s="147"/>
      <c r="O227" s="147"/>
      <c r="P227" s="123">
        <f t="shared" si="46"/>
        <v>0</v>
      </c>
    </row>
    <row r="228" spans="1:16" x14ac:dyDescent="0.25">
      <c r="A228" s="148" t="s">
        <v>443</v>
      </c>
      <c r="B228" s="96" t="s">
        <v>444</v>
      </c>
      <c r="C228" s="150"/>
      <c r="D228" s="30"/>
      <c r="E228" s="29"/>
      <c r="F228" s="29"/>
      <c r="G228" s="30"/>
      <c r="H228" s="29"/>
      <c r="I228" s="29"/>
      <c r="J228" s="29"/>
      <c r="K228" s="29"/>
      <c r="L228" s="29"/>
      <c r="M228" s="29"/>
      <c r="N228" s="29"/>
      <c r="O228" s="30"/>
      <c r="P228" s="123">
        <f t="shared" si="46"/>
        <v>0</v>
      </c>
    </row>
    <row r="229" spans="1:16" ht="15.75" thickBot="1" x14ac:dyDescent="0.3">
      <c r="A229" s="148" t="s">
        <v>445</v>
      </c>
      <c r="B229" s="234" t="s">
        <v>446</v>
      </c>
      <c r="C229" s="97">
        <v>18345</v>
      </c>
      <c r="D229" s="63"/>
      <c r="E229" s="29"/>
      <c r="F229" s="29"/>
      <c r="G229" s="30"/>
      <c r="H229" s="29"/>
      <c r="I229" s="29"/>
      <c r="J229" s="29"/>
      <c r="K229" s="29"/>
      <c r="L229" s="29"/>
      <c r="M229" s="29"/>
      <c r="N229" s="29"/>
      <c r="O229" s="37">
        <v>18503</v>
      </c>
      <c r="P229" s="37">
        <v>18756</v>
      </c>
    </row>
    <row r="230" spans="1:16" ht="47.25" hidden="1" x14ac:dyDescent="0.25">
      <c r="A230" s="230" t="s">
        <v>447</v>
      </c>
      <c r="B230" s="235" t="s">
        <v>448</v>
      </c>
      <c r="C230" s="236"/>
      <c r="D230" s="30"/>
      <c r="E230" s="29"/>
      <c r="F230" s="29"/>
      <c r="G230" s="30"/>
      <c r="H230" s="29"/>
      <c r="I230" s="29"/>
      <c r="J230" s="29"/>
      <c r="K230" s="29"/>
      <c r="L230" s="29"/>
      <c r="M230" s="29"/>
      <c r="N230" s="29"/>
      <c r="O230" s="30"/>
      <c r="P230" s="123">
        <f t="shared" si="46"/>
        <v>0</v>
      </c>
    </row>
    <row r="231" spans="1:16" ht="47.25" hidden="1" x14ac:dyDescent="0.25">
      <c r="A231" s="230" t="s">
        <v>449</v>
      </c>
      <c r="B231" s="231" t="s">
        <v>450</v>
      </c>
      <c r="C231" s="232"/>
      <c r="D231" s="30"/>
      <c r="E231" s="29"/>
      <c r="F231" s="29"/>
      <c r="G231" s="30"/>
      <c r="H231" s="29"/>
      <c r="I231" s="29"/>
      <c r="J231" s="29"/>
      <c r="K231" s="29"/>
      <c r="L231" s="29"/>
      <c r="M231" s="29"/>
      <c r="N231" s="29"/>
      <c r="O231" s="30"/>
      <c r="P231" s="123">
        <f t="shared" si="46"/>
        <v>0</v>
      </c>
    </row>
    <row r="232" spans="1:16" ht="60" hidden="1" x14ac:dyDescent="0.25">
      <c r="A232" s="230" t="s">
        <v>451</v>
      </c>
      <c r="B232" s="165" t="s">
        <v>452</v>
      </c>
      <c r="C232" s="237"/>
      <c r="D232" s="30"/>
      <c r="E232" s="29"/>
      <c r="F232" s="29"/>
      <c r="G232" s="30"/>
      <c r="H232" s="29"/>
      <c r="I232" s="29"/>
      <c r="J232" s="29"/>
      <c r="K232" s="29"/>
      <c r="L232" s="29"/>
      <c r="M232" s="29"/>
      <c r="N232" s="29"/>
      <c r="O232" s="30"/>
      <c r="P232" s="123">
        <f t="shared" si="46"/>
        <v>0</v>
      </c>
    </row>
    <row r="233" spans="1:16" ht="30" hidden="1" x14ac:dyDescent="0.25">
      <c r="A233" s="148" t="s">
        <v>453</v>
      </c>
      <c r="B233" s="237" t="s">
        <v>454</v>
      </c>
      <c r="C233" s="237"/>
      <c r="D233" s="30"/>
      <c r="E233" s="29"/>
      <c r="F233" s="29"/>
      <c r="G233" s="30"/>
      <c r="H233" s="29"/>
      <c r="I233" s="29"/>
      <c r="J233" s="29"/>
      <c r="K233" s="29"/>
      <c r="L233" s="29"/>
      <c r="M233" s="29"/>
      <c r="N233" s="29"/>
      <c r="O233" s="30"/>
      <c r="P233" s="123">
        <f t="shared" si="46"/>
        <v>0</v>
      </c>
    </row>
    <row r="234" spans="1:16" ht="30" hidden="1" x14ac:dyDescent="0.25">
      <c r="A234" s="27" t="s">
        <v>455</v>
      </c>
      <c r="B234" s="165" t="s">
        <v>456</v>
      </c>
      <c r="C234" s="237"/>
      <c r="D234" s="30"/>
      <c r="E234" s="29"/>
      <c r="F234" s="29"/>
      <c r="G234" s="30"/>
      <c r="H234" s="29"/>
      <c r="I234" s="29"/>
      <c r="J234" s="29"/>
      <c r="K234" s="29"/>
      <c r="L234" s="29"/>
      <c r="M234" s="29"/>
      <c r="N234" s="29"/>
      <c r="O234" s="30"/>
      <c r="P234" s="123">
        <f t="shared" si="46"/>
        <v>0</v>
      </c>
    </row>
    <row r="235" spans="1:16" ht="28.5" hidden="1" customHeight="1" x14ac:dyDescent="0.25">
      <c r="A235" s="148" t="s">
        <v>457</v>
      </c>
      <c r="B235" s="238" t="s">
        <v>458</v>
      </c>
      <c r="C235" s="239"/>
      <c r="D235" s="30"/>
      <c r="E235" s="29"/>
      <c r="F235" s="29"/>
      <c r="G235" s="30"/>
      <c r="H235" s="29"/>
      <c r="I235" s="29"/>
      <c r="J235" s="29"/>
      <c r="K235" s="29"/>
      <c r="L235" s="29"/>
      <c r="M235" s="29"/>
      <c r="N235" s="29"/>
      <c r="O235" s="30"/>
      <c r="P235" s="123">
        <f t="shared" si="46"/>
        <v>0</v>
      </c>
    </row>
    <row r="236" spans="1:16" ht="60" hidden="1" x14ac:dyDescent="0.25">
      <c r="A236" s="240" t="s">
        <v>459</v>
      </c>
      <c r="B236" s="165" t="s">
        <v>460</v>
      </c>
      <c r="C236" s="237"/>
      <c r="D236" s="30"/>
      <c r="E236" s="29"/>
      <c r="F236" s="29"/>
      <c r="G236" s="30"/>
      <c r="H236" s="29"/>
      <c r="I236" s="29"/>
      <c r="J236" s="29"/>
      <c r="K236" s="29"/>
      <c r="L236" s="29"/>
      <c r="M236" s="29"/>
      <c r="N236" s="29"/>
      <c r="O236" s="30"/>
      <c r="P236" s="123">
        <f t="shared" si="46"/>
        <v>0</v>
      </c>
    </row>
    <row r="237" spans="1:16" ht="45" hidden="1" x14ac:dyDescent="0.25">
      <c r="A237" s="240" t="s">
        <v>461</v>
      </c>
      <c r="B237" s="165" t="s">
        <v>462</v>
      </c>
      <c r="C237" s="237"/>
      <c r="D237" s="30"/>
      <c r="E237" s="30"/>
      <c r="F237" s="30"/>
      <c r="G237" s="30"/>
      <c r="H237" s="29"/>
      <c r="I237" s="29"/>
      <c r="J237" s="29"/>
      <c r="K237" s="29"/>
      <c r="L237" s="29"/>
      <c r="M237" s="29"/>
      <c r="N237" s="29"/>
      <c r="O237" s="30"/>
      <c r="P237" s="123">
        <f t="shared" si="46"/>
        <v>0</v>
      </c>
    </row>
    <row r="238" spans="1:16" ht="30" hidden="1" x14ac:dyDescent="0.25">
      <c r="A238" s="240" t="s">
        <v>463</v>
      </c>
      <c r="B238" s="241" t="s">
        <v>464</v>
      </c>
      <c r="C238" s="242"/>
      <c r="D238" s="30"/>
      <c r="E238" s="30"/>
      <c r="F238" s="30"/>
      <c r="G238" s="30"/>
      <c r="H238" s="29"/>
      <c r="I238" s="45"/>
      <c r="J238" s="45"/>
      <c r="K238" s="45"/>
      <c r="L238" s="45"/>
      <c r="M238" s="45"/>
      <c r="N238" s="45"/>
      <c r="O238" s="49"/>
      <c r="P238" s="123">
        <f t="shared" si="46"/>
        <v>0</v>
      </c>
    </row>
    <row r="239" spans="1:16" ht="45" hidden="1" customHeight="1" x14ac:dyDescent="0.25">
      <c r="A239" s="240" t="s">
        <v>465</v>
      </c>
      <c r="B239" s="165" t="s">
        <v>466</v>
      </c>
      <c r="C239" s="165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195"/>
      <c r="P239" s="123">
        <f t="shared" si="46"/>
        <v>0</v>
      </c>
    </row>
    <row r="240" spans="1:16" ht="30" hidden="1" x14ac:dyDescent="0.25">
      <c r="A240" s="243" t="s">
        <v>467</v>
      </c>
      <c r="B240" s="241" t="s">
        <v>468</v>
      </c>
      <c r="C240" s="241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30"/>
      <c r="P240" s="123">
        <f t="shared" si="46"/>
        <v>0</v>
      </c>
    </row>
    <row r="241" spans="1:16" ht="45" hidden="1" customHeight="1" x14ac:dyDescent="0.25">
      <c r="A241" s="243" t="s">
        <v>469</v>
      </c>
      <c r="B241" s="165" t="s">
        <v>470</v>
      </c>
      <c r="C241" s="165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30"/>
      <c r="P241" s="123">
        <f t="shared" si="46"/>
        <v>0</v>
      </c>
    </row>
    <row r="242" spans="1:16" ht="45" hidden="1" customHeight="1" x14ac:dyDescent="0.25">
      <c r="A242" s="243" t="s">
        <v>471</v>
      </c>
      <c r="B242" s="165" t="s">
        <v>472</v>
      </c>
      <c r="C242" s="165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30"/>
      <c r="P242" s="123">
        <f t="shared" si="46"/>
        <v>0</v>
      </c>
    </row>
    <row r="243" spans="1:16" ht="47.25" hidden="1" customHeight="1" x14ac:dyDescent="0.25">
      <c r="A243" s="243" t="s">
        <v>473</v>
      </c>
      <c r="B243" s="231" t="s">
        <v>474</v>
      </c>
      <c r="C243" s="232"/>
      <c r="D243" s="30"/>
      <c r="E243" s="30"/>
      <c r="F243" s="30"/>
      <c r="G243" s="30"/>
      <c r="H243" s="29"/>
      <c r="I243" s="30"/>
      <c r="J243" s="30"/>
      <c r="K243" s="30"/>
      <c r="L243" s="30"/>
      <c r="M243" s="30"/>
      <c r="N243" s="30"/>
      <c r="O243" s="195"/>
      <c r="P243" s="123">
        <f t="shared" si="46"/>
        <v>0</v>
      </c>
    </row>
    <row r="244" spans="1:16" ht="47.25" hidden="1" customHeight="1" x14ac:dyDescent="0.25">
      <c r="A244" s="243" t="s">
        <v>475</v>
      </c>
      <c r="B244" s="244" t="s">
        <v>476</v>
      </c>
      <c r="C244" s="244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63"/>
      <c r="P244" s="123">
        <f t="shared" si="46"/>
        <v>0</v>
      </c>
    </row>
    <row r="245" spans="1:16" ht="47.25" hidden="1" customHeight="1" x14ac:dyDescent="0.25">
      <c r="A245" s="243" t="s">
        <v>477</v>
      </c>
      <c r="B245" s="245" t="s">
        <v>478</v>
      </c>
      <c r="C245" s="245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195"/>
      <c r="P245" s="123">
        <f t="shared" si="46"/>
        <v>0</v>
      </c>
    </row>
    <row r="246" spans="1:16" ht="47.25" hidden="1" customHeight="1" x14ac:dyDescent="0.25">
      <c r="A246" s="243" t="s">
        <v>479</v>
      </c>
      <c r="B246" s="245" t="s">
        <v>480</v>
      </c>
      <c r="C246" s="245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63"/>
      <c r="P246" s="123">
        <f t="shared" si="46"/>
        <v>0</v>
      </c>
    </row>
    <row r="247" spans="1:16" ht="47.25" hidden="1" customHeight="1" x14ac:dyDescent="0.25">
      <c r="A247" s="243" t="s">
        <v>481</v>
      </c>
      <c r="B247" s="245" t="s">
        <v>482</v>
      </c>
      <c r="C247" s="245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195"/>
      <c r="P247" s="123">
        <f t="shared" si="46"/>
        <v>0</v>
      </c>
    </row>
    <row r="248" spans="1:16" ht="47.25" hidden="1" customHeight="1" x14ac:dyDescent="0.25">
      <c r="A248" s="243" t="s">
        <v>483</v>
      </c>
      <c r="B248" s="245" t="s">
        <v>484</v>
      </c>
      <c r="C248" s="245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63"/>
      <c r="P248" s="123">
        <f t="shared" si="46"/>
        <v>0</v>
      </c>
    </row>
    <row r="249" spans="1:16" ht="47.25" hidden="1" customHeight="1" x14ac:dyDescent="0.25">
      <c r="A249" s="243" t="s">
        <v>485</v>
      </c>
      <c r="B249" s="245" t="s">
        <v>486</v>
      </c>
      <c r="C249" s="245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195"/>
      <c r="P249" s="123">
        <f t="shared" si="46"/>
        <v>0</v>
      </c>
    </row>
    <row r="250" spans="1:16" ht="30" hidden="1" x14ac:dyDescent="0.25">
      <c r="A250" s="243" t="s">
        <v>487</v>
      </c>
      <c r="B250" s="245" t="s">
        <v>488</v>
      </c>
      <c r="C250" s="245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63"/>
      <c r="P250" s="123">
        <f t="shared" si="46"/>
        <v>0</v>
      </c>
    </row>
    <row r="251" spans="1:16" ht="47.25" hidden="1" customHeight="1" x14ac:dyDescent="0.25">
      <c r="A251" s="246" t="s">
        <v>489</v>
      </c>
      <c r="B251" s="231" t="s">
        <v>490</v>
      </c>
      <c r="C251" s="231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195"/>
      <c r="P251" s="123">
        <f t="shared" si="46"/>
        <v>0</v>
      </c>
    </row>
    <row r="252" spans="1:16" ht="47.25" hidden="1" customHeight="1" x14ac:dyDescent="0.25">
      <c r="A252" s="246" t="s">
        <v>491</v>
      </c>
      <c r="B252" s="179" t="s">
        <v>492</v>
      </c>
      <c r="C252" s="179"/>
      <c r="D252" s="30"/>
      <c r="E252" s="30"/>
      <c r="F252" s="30"/>
      <c r="G252" s="30"/>
      <c r="H252" s="29"/>
      <c r="I252" s="30"/>
      <c r="J252" s="30"/>
      <c r="K252" s="30"/>
      <c r="L252" s="30"/>
      <c r="M252" s="30"/>
      <c r="N252" s="30"/>
      <c r="O252" s="195"/>
      <c r="P252" s="123">
        <f t="shared" si="46"/>
        <v>0</v>
      </c>
    </row>
    <row r="253" spans="1:16" ht="30.75" hidden="1" thickBot="1" x14ac:dyDescent="0.3">
      <c r="A253" s="246" t="s">
        <v>493</v>
      </c>
      <c r="B253" s="157" t="s">
        <v>494</v>
      </c>
      <c r="C253" s="247"/>
      <c r="D253" s="63"/>
      <c r="E253" s="63"/>
      <c r="F253" s="63"/>
      <c r="G253" s="63"/>
      <c r="H253" s="62"/>
      <c r="I253" s="63"/>
      <c r="J253" s="63"/>
      <c r="K253" s="63"/>
      <c r="L253" s="63"/>
      <c r="M253" s="63"/>
      <c r="N253" s="63"/>
      <c r="O253" s="63"/>
      <c r="P253" s="123">
        <f t="shared" si="46"/>
        <v>0</v>
      </c>
    </row>
    <row r="254" spans="1:16" ht="15.75" thickBot="1" x14ac:dyDescent="0.3">
      <c r="A254" s="64" t="s">
        <v>495</v>
      </c>
      <c r="B254" s="18" t="s">
        <v>496</v>
      </c>
      <c r="C254" s="20">
        <f>SUM(C255+C256+C257+C258)</f>
        <v>50</v>
      </c>
      <c r="D254" s="20">
        <f>SUM(D255+D256+D257+D258)</f>
        <v>0</v>
      </c>
      <c r="E254" s="20">
        <f t="shared" ref="E254:N254" si="50">SUM(E255+E256+E257+E258)</f>
        <v>0</v>
      </c>
      <c r="F254" s="20">
        <f t="shared" si="50"/>
        <v>0</v>
      </c>
      <c r="G254" s="20">
        <f t="shared" si="50"/>
        <v>0</v>
      </c>
      <c r="H254" s="19">
        <f t="shared" si="50"/>
        <v>0</v>
      </c>
      <c r="I254" s="20">
        <f t="shared" si="50"/>
        <v>0</v>
      </c>
      <c r="J254" s="20">
        <f t="shared" si="50"/>
        <v>0</v>
      </c>
      <c r="K254" s="20">
        <f t="shared" si="50"/>
        <v>0</v>
      </c>
      <c r="L254" s="20">
        <f t="shared" si="50"/>
        <v>0</v>
      </c>
      <c r="M254" s="20">
        <f t="shared" si="50"/>
        <v>0</v>
      </c>
      <c r="N254" s="20">
        <f t="shared" si="50"/>
        <v>0</v>
      </c>
      <c r="O254" s="20">
        <f>SUM(O255+O256+O257+O258)</f>
        <v>944</v>
      </c>
      <c r="P254" s="20">
        <f>SUM(P255+P256+P257+P258)</f>
        <v>50</v>
      </c>
    </row>
    <row r="255" spans="1:16" ht="16.5" customHeight="1" x14ac:dyDescent="0.25">
      <c r="A255" s="122" t="s">
        <v>497</v>
      </c>
      <c r="B255" s="248" t="s">
        <v>498</v>
      </c>
      <c r="C255" s="249"/>
      <c r="D255" s="55"/>
      <c r="E255" s="54"/>
      <c r="F255" s="54"/>
      <c r="G255" s="55"/>
      <c r="H255" s="54"/>
      <c r="I255" s="54"/>
      <c r="J255" s="54"/>
      <c r="K255" s="54"/>
      <c r="L255" s="54"/>
      <c r="M255" s="54"/>
      <c r="N255" s="54"/>
      <c r="O255" s="229"/>
      <c r="P255" s="137">
        <f t="shared" si="46"/>
        <v>0</v>
      </c>
    </row>
    <row r="256" spans="1:16" x14ac:dyDescent="0.25">
      <c r="A256" s="115" t="s">
        <v>499</v>
      </c>
      <c r="B256" s="116" t="s">
        <v>500</v>
      </c>
      <c r="C256" s="117"/>
      <c r="D256" s="250"/>
      <c r="E256" s="118"/>
      <c r="F256" s="118"/>
      <c r="G256" s="118"/>
      <c r="H256" s="76"/>
      <c r="I256" s="76"/>
      <c r="J256" s="76"/>
      <c r="K256" s="76"/>
      <c r="L256" s="251"/>
      <c r="M256" s="251"/>
      <c r="N256" s="118"/>
      <c r="O256" s="118"/>
      <c r="P256" s="50">
        <v>0</v>
      </c>
    </row>
    <row r="257" spans="1:16" x14ac:dyDescent="0.25">
      <c r="A257" s="115" t="s">
        <v>501</v>
      </c>
      <c r="B257" s="116" t="s">
        <v>502</v>
      </c>
      <c r="C257" s="117"/>
      <c r="D257" s="118"/>
      <c r="E257" s="24"/>
      <c r="F257" s="24"/>
      <c r="G257" s="25"/>
      <c r="H257" s="24"/>
      <c r="I257" s="24"/>
      <c r="J257" s="24"/>
      <c r="K257" s="24"/>
      <c r="L257" s="24"/>
      <c r="M257" s="24"/>
      <c r="N257" s="24"/>
      <c r="O257" s="25"/>
      <c r="P257" s="123">
        <f t="shared" si="46"/>
        <v>0</v>
      </c>
    </row>
    <row r="258" spans="1:16" ht="29.25" x14ac:dyDescent="0.25">
      <c r="A258" s="122" t="s">
        <v>503</v>
      </c>
      <c r="B258" s="78" t="s">
        <v>504</v>
      </c>
      <c r="C258" s="82">
        <f>SUM(C259:C270)</f>
        <v>50</v>
      </c>
      <c r="D258" s="82">
        <f>SUM(D259:D270)</f>
        <v>0</v>
      </c>
      <c r="E258" s="82">
        <f t="shared" ref="E258:P258" si="51">SUM(E259:E270)</f>
        <v>0</v>
      </c>
      <c r="F258" s="82">
        <f t="shared" si="51"/>
        <v>0</v>
      </c>
      <c r="G258" s="82">
        <f t="shared" si="51"/>
        <v>0</v>
      </c>
      <c r="H258" s="79">
        <f t="shared" si="51"/>
        <v>0</v>
      </c>
      <c r="I258" s="82">
        <f t="shared" si="51"/>
        <v>0</v>
      </c>
      <c r="J258" s="82">
        <f t="shared" si="51"/>
        <v>0</v>
      </c>
      <c r="K258" s="82">
        <f>SUM(K259:K270)</f>
        <v>0</v>
      </c>
      <c r="L258" s="82">
        <f t="shared" si="51"/>
        <v>0</v>
      </c>
      <c r="M258" s="82">
        <f t="shared" si="51"/>
        <v>0</v>
      </c>
      <c r="N258" s="82">
        <f t="shared" si="51"/>
        <v>0</v>
      </c>
      <c r="O258" s="82">
        <f t="shared" si="51"/>
        <v>944</v>
      </c>
      <c r="P258" s="82">
        <f t="shared" si="51"/>
        <v>50</v>
      </c>
    </row>
    <row r="259" spans="1:16" x14ac:dyDescent="0.25">
      <c r="A259" s="27" t="s">
        <v>505</v>
      </c>
      <c r="B259" s="28" t="s">
        <v>506</v>
      </c>
      <c r="C259" s="68">
        <v>50</v>
      </c>
      <c r="D259" s="30"/>
      <c r="E259" s="29"/>
      <c r="F259" s="29"/>
      <c r="G259" s="30"/>
      <c r="H259" s="29"/>
      <c r="I259" s="29"/>
      <c r="J259" s="29"/>
      <c r="K259" s="29"/>
      <c r="L259" s="29"/>
      <c r="M259" s="29"/>
      <c r="N259" s="29"/>
      <c r="O259" s="37">
        <v>944</v>
      </c>
      <c r="P259" s="37">
        <v>50</v>
      </c>
    </row>
    <row r="260" spans="1:16" ht="15.75" thickBot="1" x14ac:dyDescent="0.3">
      <c r="A260" s="27" t="s">
        <v>507</v>
      </c>
      <c r="B260" s="28" t="s">
        <v>508</v>
      </c>
      <c r="C260" s="68"/>
      <c r="D260" s="30"/>
      <c r="E260" s="29"/>
      <c r="F260" s="29"/>
      <c r="G260" s="30"/>
      <c r="H260" s="29"/>
      <c r="I260" s="29"/>
      <c r="J260" s="29"/>
      <c r="K260" s="29"/>
      <c r="L260" s="29"/>
      <c r="M260" s="29"/>
      <c r="N260" s="29"/>
      <c r="O260" s="37"/>
      <c r="P260" s="123">
        <f t="shared" ref="P260:P275" si="52">SUM(D260:O260)</f>
        <v>0</v>
      </c>
    </row>
    <row r="261" spans="1:16" hidden="1" x14ac:dyDescent="0.25">
      <c r="A261" s="27" t="s">
        <v>509</v>
      </c>
      <c r="B261" s="28" t="s">
        <v>510</v>
      </c>
      <c r="C261" s="68"/>
      <c r="D261" s="30"/>
      <c r="E261" s="29"/>
      <c r="F261" s="29"/>
      <c r="G261" s="30"/>
      <c r="H261" s="29"/>
      <c r="I261" s="29"/>
      <c r="J261" s="29"/>
      <c r="K261" s="29"/>
      <c r="L261" s="29"/>
      <c r="M261" s="29"/>
      <c r="N261" s="29"/>
      <c r="O261" s="30"/>
      <c r="P261" s="123">
        <f t="shared" si="52"/>
        <v>0</v>
      </c>
    </row>
    <row r="262" spans="1:16" hidden="1" x14ac:dyDescent="0.25">
      <c r="A262" s="27" t="s">
        <v>511</v>
      </c>
      <c r="B262" s="28" t="s">
        <v>512</v>
      </c>
      <c r="C262" s="68"/>
      <c r="D262" s="30"/>
      <c r="E262" s="29"/>
      <c r="F262" s="29"/>
      <c r="G262" s="30"/>
      <c r="H262" s="29"/>
      <c r="I262" s="29"/>
      <c r="J262" s="29"/>
      <c r="K262" s="29"/>
      <c r="L262" s="29"/>
      <c r="M262" s="29"/>
      <c r="N262" s="29"/>
      <c r="O262" s="30"/>
      <c r="P262" s="123">
        <f t="shared" si="52"/>
        <v>0</v>
      </c>
    </row>
    <row r="263" spans="1:16" ht="30" hidden="1" x14ac:dyDescent="0.25">
      <c r="A263" s="27" t="s">
        <v>513</v>
      </c>
      <c r="B263" s="150" t="s">
        <v>514</v>
      </c>
      <c r="C263" s="150"/>
      <c r="D263" s="29"/>
      <c r="E263" s="29"/>
      <c r="F263" s="29"/>
      <c r="G263" s="30"/>
      <c r="H263" s="29"/>
      <c r="I263" s="29"/>
      <c r="J263" s="29"/>
      <c r="K263" s="29"/>
      <c r="L263" s="29"/>
      <c r="M263" s="29"/>
      <c r="N263" s="29"/>
      <c r="O263" s="30"/>
      <c r="P263" s="123">
        <f t="shared" si="52"/>
        <v>0</v>
      </c>
    </row>
    <row r="264" spans="1:16" ht="30" hidden="1" x14ac:dyDescent="0.25">
      <c r="A264" s="172" t="s">
        <v>515</v>
      </c>
      <c r="B264" s="159" t="s">
        <v>516</v>
      </c>
      <c r="C264" s="213"/>
      <c r="D264" s="30"/>
      <c r="E264" s="29"/>
      <c r="F264" s="29"/>
      <c r="G264" s="30"/>
      <c r="H264" s="29"/>
      <c r="I264" s="29"/>
      <c r="J264" s="29"/>
      <c r="K264" s="30"/>
      <c r="L264" s="30"/>
      <c r="M264" s="30"/>
      <c r="N264" s="30"/>
      <c r="O264" s="30"/>
      <c r="P264" s="123">
        <f t="shared" si="52"/>
        <v>0</v>
      </c>
    </row>
    <row r="265" spans="1:16" ht="31.5" hidden="1" x14ac:dyDescent="0.25">
      <c r="A265" s="172" t="s">
        <v>517</v>
      </c>
      <c r="B265" s="163" t="s">
        <v>518</v>
      </c>
      <c r="C265" s="175"/>
      <c r="D265" s="30"/>
      <c r="E265" s="29"/>
      <c r="F265" s="29"/>
      <c r="G265" s="30"/>
      <c r="H265" s="29"/>
      <c r="I265" s="29"/>
      <c r="J265" s="29"/>
      <c r="K265" s="30"/>
      <c r="L265" s="30"/>
      <c r="M265" s="30"/>
      <c r="N265" s="30"/>
      <c r="O265" s="30"/>
      <c r="P265" s="123">
        <f t="shared" si="52"/>
        <v>0</v>
      </c>
    </row>
    <row r="266" spans="1:16" ht="31.5" hidden="1" x14ac:dyDescent="0.25">
      <c r="A266" s="172" t="s">
        <v>519</v>
      </c>
      <c r="B266" s="252" t="s">
        <v>520</v>
      </c>
      <c r="C266" s="253"/>
      <c r="D266" s="30"/>
      <c r="E266" s="29"/>
      <c r="F266" s="29"/>
      <c r="G266" s="30"/>
      <c r="H266" s="29"/>
      <c r="I266" s="29"/>
      <c r="J266" s="29"/>
      <c r="K266" s="30"/>
      <c r="L266" s="30"/>
      <c r="M266" s="30"/>
      <c r="N266" s="30"/>
      <c r="O266" s="30"/>
      <c r="P266" s="123">
        <f t="shared" si="52"/>
        <v>0</v>
      </c>
    </row>
    <row r="267" spans="1:16" hidden="1" x14ac:dyDescent="0.25">
      <c r="A267" s="27" t="s">
        <v>521</v>
      </c>
      <c r="B267" s="28" t="s">
        <v>522</v>
      </c>
      <c r="C267" s="68"/>
      <c r="D267" s="126"/>
      <c r="E267" s="29"/>
      <c r="F267" s="29"/>
      <c r="G267" s="30"/>
      <c r="H267" s="29"/>
      <c r="I267" s="29"/>
      <c r="J267" s="29"/>
      <c r="K267" s="30"/>
      <c r="L267" s="30"/>
      <c r="M267" s="30"/>
      <c r="N267" s="30"/>
      <c r="O267" s="30"/>
      <c r="P267" s="123">
        <f t="shared" si="52"/>
        <v>0</v>
      </c>
    </row>
    <row r="268" spans="1:16" ht="30" hidden="1" x14ac:dyDescent="0.25">
      <c r="A268" s="172" t="s">
        <v>523</v>
      </c>
      <c r="B268" s="254" t="s">
        <v>524</v>
      </c>
      <c r="C268" s="247"/>
      <c r="D268" s="30"/>
      <c r="E268" s="29"/>
      <c r="F268" s="29"/>
      <c r="G268" s="30"/>
      <c r="H268" s="29"/>
      <c r="I268" s="29"/>
      <c r="J268" s="29"/>
      <c r="K268" s="30"/>
      <c r="L268" s="30"/>
      <c r="M268" s="30"/>
      <c r="N268" s="30"/>
      <c r="O268" s="30"/>
      <c r="P268" s="123">
        <f t="shared" si="52"/>
        <v>0</v>
      </c>
    </row>
    <row r="269" spans="1:16" ht="45" hidden="1" x14ac:dyDescent="0.25">
      <c r="A269" s="27" t="s">
        <v>525</v>
      </c>
      <c r="B269" s="165" t="s">
        <v>526</v>
      </c>
      <c r="C269" s="237"/>
      <c r="D269" s="30"/>
      <c r="E269" s="29"/>
      <c r="F269" s="29"/>
      <c r="G269" s="30"/>
      <c r="H269" s="29"/>
      <c r="I269" s="29"/>
      <c r="J269" s="29"/>
      <c r="K269" s="30"/>
      <c r="L269" s="30"/>
      <c r="M269" s="30"/>
      <c r="N269" s="30"/>
      <c r="O269" s="30"/>
      <c r="P269" s="123">
        <f t="shared" si="52"/>
        <v>0</v>
      </c>
    </row>
    <row r="270" spans="1:16" ht="30.75" hidden="1" thickBot="1" x14ac:dyDescent="0.3">
      <c r="A270" s="155" t="s">
        <v>527</v>
      </c>
      <c r="B270" s="254" t="s">
        <v>528</v>
      </c>
      <c r="C270" s="254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195"/>
      <c r="P270" s="123">
        <f>SUM(D270:O270)</f>
        <v>0</v>
      </c>
    </row>
    <row r="271" spans="1:16" ht="15.75" thickBot="1" x14ac:dyDescent="0.3">
      <c r="A271" s="255"/>
      <c r="B271" s="18" t="s">
        <v>529</v>
      </c>
      <c r="C271" s="20">
        <f t="shared" ref="C271:P271" si="53">C57+C68+C74+C111+C124+C151+C156+C186+C254</f>
        <v>668582</v>
      </c>
      <c r="D271" s="20">
        <f t="shared" si="53"/>
        <v>0</v>
      </c>
      <c r="E271" s="20">
        <f t="shared" si="53"/>
        <v>0</v>
      </c>
      <c r="F271" s="20">
        <f t="shared" si="53"/>
        <v>0</v>
      </c>
      <c r="G271" s="19">
        <f t="shared" si="53"/>
        <v>0</v>
      </c>
      <c r="H271" s="19">
        <f t="shared" si="53"/>
        <v>0</v>
      </c>
      <c r="I271" s="19">
        <f t="shared" si="53"/>
        <v>0</v>
      </c>
      <c r="J271" s="19">
        <f t="shared" si="53"/>
        <v>0</v>
      </c>
      <c r="K271" s="20">
        <f t="shared" si="53"/>
        <v>0</v>
      </c>
      <c r="L271" s="20">
        <f t="shared" si="53"/>
        <v>0</v>
      </c>
      <c r="M271" s="20">
        <f t="shared" si="53"/>
        <v>0</v>
      </c>
      <c r="N271" s="20">
        <f t="shared" si="53"/>
        <v>0</v>
      </c>
      <c r="O271" s="20">
        <f>O57+O68+O74+O111+O124+O151+O156+O186+O254</f>
        <v>1028444</v>
      </c>
      <c r="P271" s="20">
        <f t="shared" si="53"/>
        <v>969796</v>
      </c>
    </row>
    <row r="272" spans="1:16" x14ac:dyDescent="0.25">
      <c r="A272" s="101" t="s">
        <v>530</v>
      </c>
      <c r="B272" s="60" t="s">
        <v>531</v>
      </c>
      <c r="C272" s="60">
        <v>20061</v>
      </c>
      <c r="D272" s="101"/>
      <c r="E272" s="101"/>
      <c r="F272" s="101"/>
      <c r="G272" s="101"/>
      <c r="H272" s="101"/>
      <c r="I272" s="101"/>
      <c r="J272" s="101"/>
      <c r="K272" s="101"/>
      <c r="L272" s="101"/>
      <c r="M272" s="101"/>
      <c r="N272" s="101"/>
      <c r="O272" s="101">
        <v>0</v>
      </c>
      <c r="P272" s="101">
        <v>0</v>
      </c>
    </row>
    <row r="273" spans="1:20" x14ac:dyDescent="0.25">
      <c r="A273" s="101" t="s">
        <v>532</v>
      </c>
      <c r="B273" s="60" t="s">
        <v>533</v>
      </c>
      <c r="C273" s="60"/>
      <c r="D273" s="101"/>
      <c r="E273" s="101"/>
      <c r="F273" s="101"/>
      <c r="G273" s="101"/>
      <c r="H273" s="101"/>
      <c r="I273" s="101"/>
      <c r="J273" s="101"/>
      <c r="K273" s="101"/>
      <c r="L273" s="101"/>
      <c r="M273" s="101"/>
      <c r="N273" s="101"/>
      <c r="O273" s="101"/>
      <c r="P273" s="101">
        <f t="shared" si="52"/>
        <v>0</v>
      </c>
    </row>
    <row r="274" spans="1:20" ht="43.5" x14ac:dyDescent="0.25">
      <c r="A274" s="101" t="s">
        <v>534</v>
      </c>
      <c r="B274" s="256" t="s">
        <v>535</v>
      </c>
      <c r="C274" s="256"/>
      <c r="D274" s="101"/>
      <c r="E274" s="101"/>
      <c r="F274" s="101"/>
      <c r="G274" s="101"/>
      <c r="H274" s="101"/>
      <c r="I274" s="101"/>
      <c r="J274" s="101"/>
      <c r="K274" s="101"/>
      <c r="L274" s="101"/>
      <c r="M274" s="101"/>
      <c r="N274" s="101"/>
      <c r="O274" s="101"/>
      <c r="P274" s="101"/>
    </row>
    <row r="275" spans="1:20" x14ac:dyDescent="0.25">
      <c r="A275" s="87"/>
      <c r="B275" s="87"/>
      <c r="C275" s="87"/>
      <c r="D275" s="87"/>
      <c r="E275" s="87"/>
      <c r="F275" s="87"/>
      <c r="G275" s="87"/>
      <c r="H275" s="87"/>
      <c r="I275" s="87"/>
      <c r="J275" s="87"/>
      <c r="K275" s="87"/>
      <c r="L275" s="87"/>
      <c r="M275" s="87"/>
      <c r="N275" s="87"/>
      <c r="O275" s="87"/>
      <c r="P275" s="101">
        <f t="shared" si="52"/>
        <v>0</v>
      </c>
    </row>
    <row r="276" spans="1:20" ht="30" x14ac:dyDescent="0.25">
      <c r="A276" s="87" t="s">
        <v>536</v>
      </c>
      <c r="B276" s="2" t="s">
        <v>537</v>
      </c>
      <c r="D276" s="87"/>
      <c r="E276" s="87"/>
      <c r="F276" s="87"/>
      <c r="G276" s="87"/>
      <c r="H276" s="87"/>
      <c r="I276" s="87"/>
      <c r="J276" s="87"/>
      <c r="K276" s="87"/>
      <c r="L276" s="87"/>
      <c r="M276" s="87"/>
      <c r="N276" s="87"/>
      <c r="O276" s="87">
        <v>69917</v>
      </c>
      <c r="P276" s="87">
        <v>40269</v>
      </c>
    </row>
    <row r="277" spans="1:20" ht="30" x14ac:dyDescent="0.25">
      <c r="A277" s="234" t="s">
        <v>538</v>
      </c>
      <c r="B277" s="257" t="s">
        <v>539</v>
      </c>
      <c r="C277" s="101">
        <f t="shared" ref="C277:P277" si="54">C50-C271-C272-C273-C276</f>
        <v>-555173</v>
      </c>
      <c r="D277" s="101">
        <f t="shared" si="54"/>
        <v>0</v>
      </c>
      <c r="E277" s="101">
        <f t="shared" si="54"/>
        <v>0</v>
      </c>
      <c r="F277" s="101">
        <f t="shared" si="54"/>
        <v>0</v>
      </c>
      <c r="G277" s="101">
        <f t="shared" si="54"/>
        <v>0</v>
      </c>
      <c r="H277" s="101">
        <f t="shared" si="54"/>
        <v>0</v>
      </c>
      <c r="I277" s="101">
        <f t="shared" si="54"/>
        <v>0</v>
      </c>
      <c r="J277" s="101">
        <f t="shared" si="54"/>
        <v>0</v>
      </c>
      <c r="K277" s="101">
        <f t="shared" si="54"/>
        <v>0</v>
      </c>
      <c r="L277" s="101">
        <f t="shared" si="54"/>
        <v>0</v>
      </c>
      <c r="M277" s="101">
        <f t="shared" si="54"/>
        <v>0</v>
      </c>
      <c r="N277" s="101">
        <f t="shared" si="54"/>
        <v>0</v>
      </c>
      <c r="O277" s="101">
        <f t="shared" si="54"/>
        <v>-892356</v>
      </c>
      <c r="P277" s="101">
        <f t="shared" si="54"/>
        <v>-822978</v>
      </c>
      <c r="T277" s="6"/>
    </row>
    <row r="278" spans="1:20" x14ac:dyDescent="0.25">
      <c r="A278" s="87"/>
      <c r="B278" s="258"/>
      <c r="C278" s="258"/>
      <c r="D278" s="101"/>
      <c r="E278" s="101"/>
      <c r="F278" s="101"/>
      <c r="G278" s="101"/>
      <c r="H278" s="101"/>
      <c r="I278" s="259"/>
      <c r="J278" s="101"/>
      <c r="K278" s="259"/>
      <c r="L278" s="101"/>
      <c r="M278" s="101"/>
      <c r="N278" s="101"/>
      <c r="O278" s="101"/>
      <c r="P278" s="101"/>
      <c r="S278" s="6"/>
    </row>
    <row r="279" spans="1:20" x14ac:dyDescent="0.25">
      <c r="A279" s="87"/>
      <c r="D279" s="87"/>
      <c r="E279" s="87" t="s">
        <v>98</v>
      </c>
      <c r="F279" s="87"/>
      <c r="G279" s="87"/>
      <c r="H279" s="87"/>
      <c r="I279" s="87"/>
      <c r="J279" s="87"/>
      <c r="K279" s="87"/>
      <c r="L279" s="87"/>
      <c r="M279" s="87"/>
      <c r="N279" s="87"/>
      <c r="O279" s="259"/>
      <c r="P279" s="259"/>
    </row>
    <row r="280" spans="1:20" x14ac:dyDescent="0.25">
      <c r="A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87"/>
      <c r="O280" s="87"/>
      <c r="P280" s="101"/>
    </row>
    <row r="281" spans="1:20" ht="44.45" customHeight="1" thickBot="1" x14ac:dyDescent="0.35">
      <c r="A281" s="350" t="s">
        <v>540</v>
      </c>
      <c r="B281" s="350"/>
      <c r="C281" s="350"/>
      <c r="D281" s="350"/>
      <c r="E281" s="350"/>
      <c r="F281" s="87"/>
      <c r="G281" s="87"/>
      <c r="H281" s="87"/>
      <c r="I281" s="87"/>
      <c r="J281" s="87"/>
      <c r="K281" s="87"/>
      <c r="L281" s="87"/>
      <c r="M281" s="87"/>
      <c r="N281" s="87"/>
      <c r="O281" s="87"/>
      <c r="P281" s="101"/>
    </row>
    <row r="282" spans="1:20" ht="99.95" customHeight="1" thickBot="1" x14ac:dyDescent="0.3">
      <c r="A282" s="108" t="s">
        <v>1</v>
      </c>
      <c r="B282" s="109" t="s">
        <v>2</v>
      </c>
      <c r="C282" s="11" t="s">
        <v>541</v>
      </c>
      <c r="D282" s="12" t="s">
        <v>4</v>
      </c>
      <c r="E282" s="110" t="s">
        <v>5</v>
      </c>
      <c r="F282" s="12" t="s">
        <v>6</v>
      </c>
      <c r="G282" s="12" t="s">
        <v>7</v>
      </c>
      <c r="H282" s="111" t="s">
        <v>8</v>
      </c>
      <c r="I282" s="111" t="s">
        <v>9</v>
      </c>
      <c r="J282" s="111" t="s">
        <v>10</v>
      </c>
      <c r="K282" s="111" t="s">
        <v>11</v>
      </c>
      <c r="L282" s="111" t="s">
        <v>542</v>
      </c>
      <c r="M282" s="111" t="s">
        <v>13</v>
      </c>
      <c r="N282" s="111" t="s">
        <v>14</v>
      </c>
      <c r="O282" s="112" t="s">
        <v>102</v>
      </c>
      <c r="P282" s="113" t="s">
        <v>15</v>
      </c>
    </row>
    <row r="283" spans="1:20" x14ac:dyDescent="0.25">
      <c r="A283" s="260">
        <v>1100</v>
      </c>
      <c r="B283" s="66" t="s">
        <v>543</v>
      </c>
      <c r="C283" s="66">
        <v>356126</v>
      </c>
      <c r="D283" s="93"/>
      <c r="E283" s="93"/>
      <c r="F283" s="93"/>
      <c r="G283" s="93"/>
      <c r="H283" s="261"/>
      <c r="I283" s="93"/>
      <c r="J283" s="93"/>
      <c r="K283" s="93"/>
      <c r="L283" s="93"/>
      <c r="M283" s="93"/>
      <c r="N283" s="93"/>
      <c r="O283" s="262">
        <v>619733</v>
      </c>
      <c r="P283" s="212">
        <v>571124</v>
      </c>
    </row>
    <row r="284" spans="1:20" ht="45" x14ac:dyDescent="0.25">
      <c r="A284" s="77">
        <v>1200</v>
      </c>
      <c r="B284" s="28" t="s">
        <v>544</v>
      </c>
      <c r="C284" s="28">
        <v>120654</v>
      </c>
      <c r="D284" s="29"/>
      <c r="E284" s="29"/>
      <c r="F284" s="29"/>
      <c r="G284" s="29"/>
      <c r="H284" s="83"/>
      <c r="I284" s="29"/>
      <c r="J284" s="29"/>
      <c r="K284" s="29"/>
      <c r="L284" s="29"/>
      <c r="M284" s="29"/>
      <c r="N284" s="29"/>
      <c r="O284" s="37">
        <v>166860</v>
      </c>
      <c r="P284" s="123">
        <v>180849</v>
      </c>
    </row>
    <row r="285" spans="1:20" x14ac:dyDescent="0.25">
      <c r="A285" s="77">
        <v>2000</v>
      </c>
      <c r="B285" s="28" t="s">
        <v>545</v>
      </c>
      <c r="C285" s="29">
        <f>SUM(C286:C291)</f>
        <v>172802</v>
      </c>
      <c r="D285" s="29">
        <f t="shared" ref="D285:O285" si="55">SUM(D286:D291)</f>
        <v>0</v>
      </c>
      <c r="E285" s="29">
        <f t="shared" si="55"/>
        <v>0</v>
      </c>
      <c r="F285" s="29">
        <f t="shared" si="55"/>
        <v>0</v>
      </c>
      <c r="G285" s="29">
        <f t="shared" si="55"/>
        <v>0</v>
      </c>
      <c r="H285" s="32">
        <f t="shared" si="55"/>
        <v>0</v>
      </c>
      <c r="I285" s="29">
        <f t="shared" si="55"/>
        <v>0</v>
      </c>
      <c r="J285" s="29">
        <f t="shared" si="55"/>
        <v>0</v>
      </c>
      <c r="K285" s="29">
        <f t="shared" si="55"/>
        <v>0</v>
      </c>
      <c r="L285" s="29">
        <f t="shared" si="55"/>
        <v>0</v>
      </c>
      <c r="M285" s="29">
        <f t="shared" si="55"/>
        <v>0</v>
      </c>
      <c r="N285" s="29">
        <f t="shared" si="55"/>
        <v>0</v>
      </c>
      <c r="O285" s="37">
        <f t="shared" si="55"/>
        <v>196599</v>
      </c>
      <c r="P285" s="37">
        <f>SUM(P286:P291)</f>
        <v>198823</v>
      </c>
    </row>
    <row r="286" spans="1:20" ht="30" x14ac:dyDescent="0.25">
      <c r="A286" s="77">
        <v>2100</v>
      </c>
      <c r="B286" s="28" t="s">
        <v>546</v>
      </c>
      <c r="C286" s="28">
        <v>250</v>
      </c>
      <c r="D286" s="29"/>
      <c r="E286" s="29"/>
      <c r="F286" s="29"/>
      <c r="G286" s="29"/>
      <c r="H286" s="32"/>
      <c r="I286" s="29"/>
      <c r="J286" s="29"/>
      <c r="K286" s="29"/>
      <c r="L286" s="29"/>
      <c r="M286" s="29"/>
      <c r="N286" s="58"/>
      <c r="O286" s="37">
        <v>42</v>
      </c>
      <c r="P286" s="123">
        <v>86</v>
      </c>
    </row>
    <row r="287" spans="1:20" x14ac:dyDescent="0.25">
      <c r="A287" s="77">
        <v>2200</v>
      </c>
      <c r="B287" s="28" t="s">
        <v>547</v>
      </c>
      <c r="C287" s="28">
        <v>89178</v>
      </c>
      <c r="D287" s="29"/>
      <c r="E287" s="29"/>
      <c r="F287" s="29"/>
      <c r="G287" s="29"/>
      <c r="H287" s="32"/>
      <c r="I287" s="58"/>
      <c r="J287" s="29"/>
      <c r="K287" s="58"/>
      <c r="L287" s="29"/>
      <c r="M287" s="29"/>
      <c r="N287" s="58"/>
      <c r="O287" s="37">
        <v>91602</v>
      </c>
      <c r="P287" s="123">
        <v>96351</v>
      </c>
    </row>
    <row r="288" spans="1:20" ht="30" x14ac:dyDescent="0.25">
      <c r="A288" s="77">
        <v>2300</v>
      </c>
      <c r="B288" s="28" t="s">
        <v>548</v>
      </c>
      <c r="C288" s="28">
        <v>79787</v>
      </c>
      <c r="D288" s="29"/>
      <c r="E288" s="29"/>
      <c r="F288" s="29"/>
      <c r="G288" s="29"/>
      <c r="H288" s="32"/>
      <c r="I288" s="58"/>
      <c r="J288" s="29"/>
      <c r="K288" s="58"/>
      <c r="L288" s="29"/>
      <c r="M288" s="29"/>
      <c r="N288" s="58"/>
      <c r="O288" s="37">
        <v>97988</v>
      </c>
      <c r="P288" s="123">
        <v>95986</v>
      </c>
    </row>
    <row r="289" spans="1:16" x14ac:dyDescent="0.25">
      <c r="A289" s="77">
        <v>2400</v>
      </c>
      <c r="B289" s="28" t="s">
        <v>549</v>
      </c>
      <c r="C289" s="28">
        <v>1730</v>
      </c>
      <c r="D289" s="29"/>
      <c r="E289" s="29"/>
      <c r="F289" s="29"/>
      <c r="G289" s="29"/>
      <c r="H289" s="32"/>
      <c r="I289" s="29"/>
      <c r="J289" s="29"/>
      <c r="K289" s="29"/>
      <c r="L289" s="29"/>
      <c r="M289" s="29"/>
      <c r="N289" s="29"/>
      <c r="O289" s="37">
        <v>1663</v>
      </c>
      <c r="P289" s="123">
        <v>2034</v>
      </c>
    </row>
    <row r="290" spans="1:16" x14ac:dyDescent="0.25">
      <c r="A290" s="77">
        <v>2500</v>
      </c>
      <c r="B290" s="28" t="s">
        <v>550</v>
      </c>
      <c r="C290" s="28">
        <v>1857</v>
      </c>
      <c r="D290" s="29"/>
      <c r="E290" s="29"/>
      <c r="F290" s="29"/>
      <c r="G290" s="29"/>
      <c r="H290" s="32"/>
      <c r="I290" s="29"/>
      <c r="J290" s="29"/>
      <c r="K290" s="29"/>
      <c r="L290" s="29"/>
      <c r="M290" s="29"/>
      <c r="N290" s="29"/>
      <c r="O290" s="37">
        <v>5304</v>
      </c>
      <c r="P290" s="123">
        <v>4366</v>
      </c>
    </row>
    <row r="291" spans="1:16" ht="45" x14ac:dyDescent="0.25">
      <c r="A291" s="77">
        <v>2800</v>
      </c>
      <c r="B291" s="28" t="s">
        <v>551</v>
      </c>
      <c r="C291" s="28"/>
      <c r="D291" s="29"/>
      <c r="E291" s="29"/>
      <c r="F291" s="29"/>
      <c r="G291" s="29"/>
      <c r="H291" s="32"/>
      <c r="I291" s="29"/>
      <c r="J291" s="29"/>
      <c r="K291" s="29"/>
      <c r="L291" s="29"/>
      <c r="M291" s="29"/>
      <c r="N291" s="29"/>
      <c r="O291" s="37"/>
      <c r="P291" s="123">
        <f t="shared" ref="P291:P305" si="56">SUM(D291:O291)</f>
        <v>0</v>
      </c>
    </row>
    <row r="292" spans="1:16" ht="30" x14ac:dyDescent="0.25">
      <c r="A292" s="77">
        <v>3200</v>
      </c>
      <c r="B292" s="28" t="s">
        <v>552</v>
      </c>
      <c r="C292" s="28"/>
      <c r="D292" s="29"/>
      <c r="E292" s="29"/>
      <c r="F292" s="29"/>
      <c r="G292" s="29"/>
      <c r="H292" s="32"/>
      <c r="I292" s="29"/>
      <c r="J292" s="29"/>
      <c r="K292" s="29"/>
      <c r="L292" s="29"/>
      <c r="M292" s="29"/>
      <c r="N292" s="29"/>
      <c r="O292" s="37"/>
      <c r="P292" s="123">
        <f t="shared" si="56"/>
        <v>0</v>
      </c>
    </row>
    <row r="293" spans="1:16" x14ac:dyDescent="0.25">
      <c r="A293" s="77">
        <v>4200</v>
      </c>
      <c r="B293" s="28" t="s">
        <v>553</v>
      </c>
      <c r="C293" s="28"/>
      <c r="D293" s="29"/>
      <c r="E293" s="29"/>
      <c r="F293" s="29"/>
      <c r="G293" s="29"/>
      <c r="H293" s="32"/>
      <c r="I293" s="29"/>
      <c r="J293" s="29"/>
      <c r="K293" s="29"/>
      <c r="L293" s="29"/>
      <c r="M293" s="29"/>
      <c r="N293" s="29"/>
      <c r="O293" s="37"/>
      <c r="P293" s="123">
        <f t="shared" si="56"/>
        <v>0</v>
      </c>
    </row>
    <row r="294" spans="1:16" x14ac:dyDescent="0.25">
      <c r="A294" s="77">
        <v>4300</v>
      </c>
      <c r="B294" s="28" t="s">
        <v>554</v>
      </c>
      <c r="C294" s="28"/>
      <c r="D294" s="29"/>
      <c r="E294" s="29"/>
      <c r="F294" s="29"/>
      <c r="G294" s="29"/>
      <c r="H294" s="32"/>
      <c r="I294" s="29"/>
      <c r="J294" s="29"/>
      <c r="K294" s="29"/>
      <c r="L294" s="29"/>
      <c r="M294" s="29"/>
      <c r="N294" s="29"/>
      <c r="O294" s="37"/>
      <c r="P294" s="123">
        <f t="shared" si="56"/>
        <v>0</v>
      </c>
    </row>
    <row r="295" spans="1:16" x14ac:dyDescent="0.25">
      <c r="A295" s="77">
        <v>5100</v>
      </c>
      <c r="B295" s="28" t="s">
        <v>555</v>
      </c>
      <c r="C295" s="28"/>
      <c r="D295" s="29"/>
      <c r="E295" s="29"/>
      <c r="F295" s="29"/>
      <c r="G295" s="29"/>
      <c r="H295" s="32"/>
      <c r="I295" s="29"/>
      <c r="J295" s="29"/>
      <c r="K295" s="29"/>
      <c r="L295" s="29"/>
      <c r="M295" s="29"/>
      <c r="N295" s="29"/>
      <c r="O295" s="37"/>
      <c r="P295" s="123">
        <f t="shared" si="56"/>
        <v>0</v>
      </c>
    </row>
    <row r="296" spans="1:16" x14ac:dyDescent="0.25">
      <c r="A296" s="77">
        <v>5200</v>
      </c>
      <c r="B296" s="28" t="s">
        <v>556</v>
      </c>
      <c r="C296" s="28">
        <v>19000</v>
      </c>
      <c r="D296" s="29"/>
      <c r="E296" s="29"/>
      <c r="F296" s="29"/>
      <c r="G296" s="29"/>
      <c r="H296" s="32"/>
      <c r="I296" s="29"/>
      <c r="J296" s="29"/>
      <c r="K296" s="29"/>
      <c r="L296" s="29"/>
      <c r="M296" s="29"/>
      <c r="N296" s="29"/>
      <c r="O296" s="37">
        <v>44238</v>
      </c>
      <c r="P296" s="123">
        <v>19000</v>
      </c>
    </row>
    <row r="297" spans="1:16" x14ac:dyDescent="0.25">
      <c r="A297" s="77">
        <v>6200</v>
      </c>
      <c r="B297" s="28" t="s">
        <v>557</v>
      </c>
      <c r="C297" s="28"/>
      <c r="D297" s="29"/>
      <c r="E297" s="29"/>
      <c r="F297" s="29"/>
      <c r="G297" s="29"/>
      <c r="H297" s="32"/>
      <c r="I297" s="29"/>
      <c r="J297" s="29"/>
      <c r="K297" s="29"/>
      <c r="L297" s="29"/>
      <c r="M297" s="29"/>
      <c r="N297" s="29"/>
      <c r="O297" s="37">
        <v>894</v>
      </c>
      <c r="P297" s="123">
        <v>0</v>
      </c>
    </row>
    <row r="298" spans="1:16" x14ac:dyDescent="0.25">
      <c r="A298" s="77">
        <v>6300</v>
      </c>
      <c r="B298" s="28" t="s">
        <v>558</v>
      </c>
      <c r="C298" s="28"/>
      <c r="D298" s="29"/>
      <c r="E298" s="29"/>
      <c r="F298" s="29"/>
      <c r="G298" s="29"/>
      <c r="H298" s="32"/>
      <c r="I298" s="29"/>
      <c r="J298" s="29"/>
      <c r="K298" s="29"/>
      <c r="L298" s="29"/>
      <c r="M298" s="29"/>
      <c r="N298" s="29"/>
      <c r="O298" s="37"/>
      <c r="P298" s="123">
        <f t="shared" si="56"/>
        <v>0</v>
      </c>
    </row>
    <row r="299" spans="1:16" ht="30.75" thickBot="1" x14ac:dyDescent="0.3">
      <c r="A299" s="77">
        <v>6400</v>
      </c>
      <c r="B299" s="28" t="s">
        <v>559</v>
      </c>
      <c r="C299" s="28"/>
      <c r="D299" s="29"/>
      <c r="E299" s="29"/>
      <c r="F299" s="29"/>
      <c r="G299" s="29"/>
      <c r="H299" s="32"/>
      <c r="I299" s="29"/>
      <c r="J299" s="29"/>
      <c r="K299" s="29"/>
      <c r="L299" s="29"/>
      <c r="M299" s="29"/>
      <c r="N299" s="29"/>
      <c r="O299" s="37">
        <v>120</v>
      </c>
      <c r="P299" s="123">
        <v>0</v>
      </c>
    </row>
    <row r="300" spans="1:16" ht="30" hidden="1" x14ac:dyDescent="0.25">
      <c r="A300" s="77">
        <v>6500</v>
      </c>
      <c r="B300" s="28" t="s">
        <v>560</v>
      </c>
      <c r="C300" s="28"/>
      <c r="D300" s="29"/>
      <c r="E300" s="29"/>
      <c r="F300" s="29"/>
      <c r="G300" s="29"/>
      <c r="H300" s="32"/>
      <c r="I300" s="29"/>
      <c r="J300" s="29"/>
      <c r="K300" s="29"/>
      <c r="L300" s="29"/>
      <c r="M300" s="29"/>
      <c r="N300" s="29"/>
      <c r="O300" s="37"/>
      <c r="P300" s="123">
        <f t="shared" si="56"/>
        <v>0</v>
      </c>
    </row>
    <row r="301" spans="1:16" hidden="1" x14ac:dyDescent="0.25">
      <c r="A301" s="77">
        <v>7200</v>
      </c>
      <c r="B301" s="28" t="s">
        <v>561</v>
      </c>
      <c r="C301" s="28"/>
      <c r="D301" s="29"/>
      <c r="E301" s="29"/>
      <c r="F301" s="29"/>
      <c r="G301" s="29"/>
      <c r="H301" s="32"/>
      <c r="I301" s="29"/>
      <c r="J301" s="29"/>
      <c r="K301" s="29"/>
      <c r="L301" s="29"/>
      <c r="M301" s="29"/>
      <c r="N301" s="29"/>
      <c r="O301" s="37"/>
      <c r="P301" s="123">
        <f>SUM(D301:O301)</f>
        <v>0</v>
      </c>
    </row>
    <row r="302" spans="1:16" hidden="1" x14ac:dyDescent="0.25">
      <c r="A302" s="77">
        <v>7700</v>
      </c>
      <c r="B302" s="28" t="s">
        <v>562</v>
      </c>
      <c r="C302" s="28"/>
      <c r="D302" s="29"/>
      <c r="E302" s="29"/>
      <c r="F302" s="29"/>
      <c r="G302" s="29"/>
      <c r="H302" s="32"/>
      <c r="I302" s="29"/>
      <c r="J302" s="29"/>
      <c r="K302" s="29"/>
      <c r="L302" s="29"/>
      <c r="M302" s="29"/>
      <c r="N302" s="29"/>
      <c r="O302" s="35"/>
      <c r="P302" s="123">
        <f>SUM(D302:O302)</f>
        <v>0</v>
      </c>
    </row>
    <row r="303" spans="1:16" hidden="1" x14ac:dyDescent="0.25">
      <c r="A303" s="77">
        <v>8100</v>
      </c>
      <c r="B303" s="29" t="s">
        <v>563</v>
      </c>
      <c r="C303" s="29"/>
      <c r="D303" s="29"/>
      <c r="E303" s="29"/>
      <c r="F303" s="29"/>
      <c r="G303" s="29"/>
      <c r="H303" s="32"/>
      <c r="I303" s="29"/>
      <c r="J303" s="29"/>
      <c r="K303" s="29"/>
      <c r="L303" s="29"/>
      <c r="M303" s="29"/>
      <c r="N303" s="29"/>
      <c r="O303" s="32"/>
      <c r="P303" s="123">
        <f t="shared" si="56"/>
        <v>0</v>
      </c>
    </row>
    <row r="304" spans="1:16" ht="60" hidden="1" x14ac:dyDescent="0.25">
      <c r="A304" s="77">
        <v>8900</v>
      </c>
      <c r="B304" s="47" t="s">
        <v>564</v>
      </c>
      <c r="C304" s="127"/>
      <c r="D304" s="49"/>
      <c r="E304" s="49"/>
      <c r="F304" s="49"/>
      <c r="G304" s="49"/>
      <c r="H304" s="29"/>
      <c r="I304" s="49"/>
      <c r="J304" s="49"/>
      <c r="K304" s="49"/>
      <c r="L304" s="49"/>
      <c r="M304" s="49"/>
      <c r="N304" s="29"/>
      <c r="O304" s="43"/>
      <c r="P304" s="123">
        <f t="shared" si="56"/>
        <v>0</v>
      </c>
    </row>
    <row r="305" spans="1:16" ht="15.75" hidden="1" thickBot="1" x14ac:dyDescent="0.3">
      <c r="A305" s="59">
        <v>9000</v>
      </c>
      <c r="B305" s="263" t="s">
        <v>565</v>
      </c>
      <c r="C305" s="264"/>
      <c r="D305" s="70"/>
      <c r="E305" s="70"/>
      <c r="F305" s="70"/>
      <c r="G305" s="70"/>
      <c r="H305" s="70"/>
      <c r="I305" s="70"/>
      <c r="J305" s="70"/>
      <c r="K305" s="70"/>
      <c r="L305" s="70"/>
      <c r="M305" s="70"/>
      <c r="N305" s="70"/>
      <c r="O305" s="72"/>
      <c r="P305" s="123">
        <f t="shared" si="56"/>
        <v>0</v>
      </c>
    </row>
    <row r="306" spans="1:16" ht="15.75" thickBot="1" x14ac:dyDescent="0.3">
      <c r="A306" s="255"/>
      <c r="B306" s="265" t="s">
        <v>566</v>
      </c>
      <c r="C306" s="266">
        <f>SUM(C283:C285,C292:C305)</f>
        <v>668582</v>
      </c>
      <c r="D306" s="266">
        <f>SUM(D283:D285,D292:D305)</f>
        <v>0</v>
      </c>
      <c r="E306" s="266">
        <f t="shared" ref="E306:P306" si="57">SUM(E283:E285,E292:E305)</f>
        <v>0</v>
      </c>
      <c r="F306" s="266">
        <f t="shared" si="57"/>
        <v>0</v>
      </c>
      <c r="G306" s="266">
        <f t="shared" si="57"/>
        <v>0</v>
      </c>
      <c r="H306" s="266">
        <f t="shared" si="57"/>
        <v>0</v>
      </c>
      <c r="I306" s="266">
        <f t="shared" si="57"/>
        <v>0</v>
      </c>
      <c r="J306" s="266">
        <f t="shared" si="57"/>
        <v>0</v>
      </c>
      <c r="K306" s="266">
        <f t="shared" si="57"/>
        <v>0</v>
      </c>
      <c r="L306" s="266">
        <f t="shared" si="57"/>
        <v>0</v>
      </c>
      <c r="M306" s="266">
        <f t="shared" si="57"/>
        <v>0</v>
      </c>
      <c r="N306" s="266">
        <f t="shared" si="57"/>
        <v>0</v>
      </c>
      <c r="O306" s="266">
        <f t="shared" si="57"/>
        <v>1028444</v>
      </c>
      <c r="P306" s="266">
        <f t="shared" si="57"/>
        <v>969796</v>
      </c>
    </row>
    <row r="307" spans="1:16" x14ac:dyDescent="0.25">
      <c r="B307" s="267"/>
      <c r="C307" s="267"/>
      <c r="E307" s="87"/>
      <c r="F307" s="87"/>
      <c r="G307" s="87"/>
    </row>
    <row r="308" spans="1:16" x14ac:dyDescent="0.25">
      <c r="B308" s="267"/>
      <c r="C308" s="267"/>
      <c r="E308" s="87"/>
      <c r="F308" s="87"/>
      <c r="G308" s="87"/>
      <c r="P308" s="101"/>
    </row>
    <row r="309" spans="1:16" x14ac:dyDescent="0.25">
      <c r="B309" s="268"/>
      <c r="C309" s="268"/>
      <c r="E309" s="87"/>
      <c r="F309" s="87" t="s">
        <v>98</v>
      </c>
      <c r="G309" s="87"/>
    </row>
    <row r="314" spans="1:16" x14ac:dyDescent="0.25">
      <c r="B314" s="268"/>
      <c r="C314" s="268"/>
    </row>
  </sheetData>
  <mergeCells count="3">
    <mergeCell ref="A5:E5"/>
    <mergeCell ref="A55:E55"/>
    <mergeCell ref="A281:E28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"/>
  <sheetViews>
    <sheetView tabSelected="1" workbookViewId="0">
      <selection activeCell="AA4" sqref="AA4"/>
    </sheetView>
  </sheetViews>
  <sheetFormatPr defaultRowHeight="15" x14ac:dyDescent="0.25"/>
  <cols>
    <col min="1" max="1" width="6.140625" customWidth="1"/>
    <col min="2" max="2" width="17.28515625" customWidth="1"/>
    <col min="3" max="3" width="8.140625" customWidth="1"/>
    <col min="4" max="4" width="7.85546875" style="270" customWidth="1"/>
    <col min="5" max="5" width="5" style="270" customWidth="1"/>
    <col min="6" max="6" width="6.42578125" style="270" customWidth="1"/>
    <col min="7" max="7" width="5.5703125" style="270" customWidth="1"/>
    <col min="8" max="8" width="6.7109375" style="270" customWidth="1"/>
    <col min="9" max="9" width="8" style="270" customWidth="1"/>
    <col min="10" max="10" width="6" style="270" customWidth="1"/>
    <col min="11" max="11" width="5.85546875" style="270" customWidth="1"/>
    <col min="12" max="12" width="6.42578125" style="270" customWidth="1"/>
    <col min="13" max="13" width="6.5703125" style="270" customWidth="1"/>
    <col min="14" max="14" width="5.85546875" style="270" customWidth="1"/>
    <col min="15" max="15" width="7.85546875" style="270" customWidth="1"/>
    <col min="16" max="16" width="7.5703125" style="270" customWidth="1"/>
    <col min="17" max="17" width="7.85546875" style="270" customWidth="1"/>
    <col min="18" max="18" width="6.28515625" style="270" customWidth="1"/>
    <col min="19" max="19" width="5" hidden="1" customWidth="1"/>
    <col min="20" max="20" width="4.85546875" style="270" customWidth="1"/>
    <col min="21" max="21" width="3.5703125" style="270" hidden="1" customWidth="1"/>
    <col min="22" max="22" width="5.85546875" style="270" customWidth="1"/>
    <col min="23" max="23" width="6.7109375" style="270" customWidth="1"/>
  </cols>
  <sheetData>
    <row r="1" spans="1:23" x14ac:dyDescent="0.25">
      <c r="W1" s="351" t="s">
        <v>604</v>
      </c>
    </row>
    <row r="2" spans="1:23" ht="16.5" thickBot="1" x14ac:dyDescent="0.3">
      <c r="A2" s="345"/>
      <c r="B2" s="346" t="s">
        <v>603</v>
      </c>
      <c r="C2" s="346"/>
      <c r="D2" s="347"/>
      <c r="E2" s="347"/>
      <c r="F2" s="347"/>
      <c r="G2" s="347"/>
      <c r="H2" s="347"/>
      <c r="I2" s="347"/>
      <c r="J2" s="347"/>
      <c r="K2" s="347"/>
      <c r="L2" s="347"/>
      <c r="M2" s="348"/>
      <c r="N2" s="348"/>
      <c r="O2" s="348"/>
      <c r="P2" s="348"/>
      <c r="Q2" s="348"/>
      <c r="R2" s="348"/>
      <c r="S2" s="345"/>
      <c r="T2" s="348"/>
      <c r="U2" s="344"/>
      <c r="V2" s="269"/>
    </row>
    <row r="3" spans="1:23" x14ac:dyDescent="0.25">
      <c r="A3" s="307"/>
      <c r="B3" s="308"/>
      <c r="C3" s="271"/>
      <c r="D3" s="309">
        <v>1.1101000000000001</v>
      </c>
      <c r="E3" s="309">
        <v>3.601</v>
      </c>
      <c r="F3" s="309">
        <v>5.0999999999999996</v>
      </c>
      <c r="G3" s="309">
        <v>5.0999999999999996</v>
      </c>
      <c r="H3" s="309">
        <v>5.0199999999999996</v>
      </c>
      <c r="I3" s="309">
        <v>6.6</v>
      </c>
      <c r="J3" s="309">
        <v>6.3</v>
      </c>
      <c r="K3" s="309">
        <v>7.21</v>
      </c>
      <c r="L3" s="309">
        <v>8.2100000000000009</v>
      </c>
      <c r="M3" s="309">
        <v>8.23</v>
      </c>
      <c r="N3" s="309">
        <v>8.2899999999999991</v>
      </c>
      <c r="O3" s="309">
        <v>9.2189999999999994</v>
      </c>
      <c r="P3" s="309">
        <v>9.2189999999999994</v>
      </c>
      <c r="Q3" s="309">
        <v>9.2189999999999994</v>
      </c>
      <c r="R3" s="309">
        <v>9.61</v>
      </c>
      <c r="S3" s="308">
        <v>10.5</v>
      </c>
      <c r="T3" s="309">
        <v>10.701000000000001</v>
      </c>
      <c r="U3" s="310">
        <v>10.700200000000001</v>
      </c>
      <c r="V3" s="309">
        <v>4.5</v>
      </c>
      <c r="W3" s="324">
        <v>4.5</v>
      </c>
    </row>
    <row r="4" spans="1:23" ht="141.75" thickBot="1" x14ac:dyDescent="0.3">
      <c r="A4" s="273" t="s">
        <v>567</v>
      </c>
      <c r="B4" s="274" t="s">
        <v>568</v>
      </c>
      <c r="C4" s="275" t="s">
        <v>601</v>
      </c>
      <c r="D4" s="276" t="s">
        <v>602</v>
      </c>
      <c r="E4" s="276" t="s">
        <v>569</v>
      </c>
      <c r="F4" s="276" t="s">
        <v>570</v>
      </c>
      <c r="G4" s="276" t="s">
        <v>571</v>
      </c>
      <c r="H4" s="276" t="s">
        <v>572</v>
      </c>
      <c r="I4" s="276" t="s">
        <v>573</v>
      </c>
      <c r="J4" s="276" t="s">
        <v>574</v>
      </c>
      <c r="K4" s="276" t="s">
        <v>290</v>
      </c>
      <c r="L4" s="276" t="s">
        <v>575</v>
      </c>
      <c r="M4" s="276" t="s">
        <v>310</v>
      </c>
      <c r="N4" s="276" t="s">
        <v>576</v>
      </c>
      <c r="O4" s="276" t="s">
        <v>360</v>
      </c>
      <c r="P4" s="276" t="s">
        <v>597</v>
      </c>
      <c r="Q4" s="276" t="s">
        <v>598</v>
      </c>
      <c r="R4" s="276" t="s">
        <v>605</v>
      </c>
      <c r="S4" s="277" t="s">
        <v>500</v>
      </c>
      <c r="T4" s="276" t="s">
        <v>577</v>
      </c>
      <c r="U4" s="278" t="s">
        <v>578</v>
      </c>
      <c r="V4" s="325" t="s">
        <v>579</v>
      </c>
      <c r="W4" s="326" t="s">
        <v>580</v>
      </c>
    </row>
    <row r="5" spans="1:23" x14ac:dyDescent="0.25">
      <c r="A5" s="312"/>
      <c r="B5" s="313"/>
      <c r="C5" s="280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3"/>
      <c r="T5" s="314"/>
      <c r="U5" s="315"/>
      <c r="V5" s="314"/>
      <c r="W5" s="332"/>
    </row>
    <row r="6" spans="1:23" x14ac:dyDescent="0.25">
      <c r="A6" s="284"/>
      <c r="B6" s="304" t="s">
        <v>581</v>
      </c>
      <c r="C6" s="286">
        <f>SUM(D6:W6)</f>
        <v>969796</v>
      </c>
      <c r="D6" s="301">
        <f>SUM(D8:D20)</f>
        <v>102070</v>
      </c>
      <c r="E6" s="301">
        <f>SUM(E8:E19)</f>
        <v>500</v>
      </c>
      <c r="F6" s="301">
        <f>SUM(F8:F15)</f>
        <v>10000</v>
      </c>
      <c r="G6" s="301">
        <f>SUM(G8:G14)</f>
        <v>3000</v>
      </c>
      <c r="H6" s="301">
        <f>SUM(H8:H16)</f>
        <v>11504</v>
      </c>
      <c r="I6" s="301">
        <f>SUM(I8:I19)</f>
        <v>103968</v>
      </c>
      <c r="J6" s="301">
        <f>SUM(J8:J19)</f>
        <v>4370</v>
      </c>
      <c r="K6" s="302">
        <f>SUM(K8:K19)</f>
        <v>2540</v>
      </c>
      <c r="L6" s="301">
        <f>SUM(L8:L19)</f>
        <v>17069</v>
      </c>
      <c r="M6" s="301">
        <f>SUM(M7:M19)</f>
        <v>31477</v>
      </c>
      <c r="N6" s="301">
        <f>SUM(N7:N19)</f>
        <v>7500</v>
      </c>
      <c r="O6" s="301">
        <f>SUM(O8:O18)</f>
        <v>335736</v>
      </c>
      <c r="P6" s="301">
        <f>SUM(P8:P9)</f>
        <v>140548</v>
      </c>
      <c r="Q6" s="301">
        <f>SUM(Q8:Q9)</f>
        <v>134195</v>
      </c>
      <c r="R6" s="301">
        <f>SUM(R8:R18)</f>
        <v>18756</v>
      </c>
      <c r="S6" s="302">
        <v>0</v>
      </c>
      <c r="T6" s="302">
        <f>SUM(T8:T18)</f>
        <v>50</v>
      </c>
      <c r="U6" s="303">
        <f>SUM(U16:U21)</f>
        <v>0</v>
      </c>
      <c r="V6" s="301">
        <f>SUM(V8:V19)</f>
        <v>2581</v>
      </c>
      <c r="W6" s="333">
        <f>SUM(W8:W19)</f>
        <v>43932</v>
      </c>
    </row>
    <row r="7" spans="1:23" x14ac:dyDescent="0.25">
      <c r="A7" s="316"/>
      <c r="B7" s="317"/>
      <c r="C7" s="286"/>
      <c r="D7" s="318"/>
      <c r="E7" s="319"/>
      <c r="F7" s="319"/>
      <c r="G7" s="319"/>
      <c r="H7" s="319"/>
      <c r="I7" s="318"/>
      <c r="J7" s="318"/>
      <c r="K7" s="318"/>
      <c r="L7" s="318"/>
      <c r="M7" s="318"/>
      <c r="N7" s="319"/>
      <c r="O7" s="318"/>
      <c r="P7" s="318"/>
      <c r="Q7" s="318"/>
      <c r="R7" s="319"/>
      <c r="S7" s="318"/>
      <c r="T7" s="318"/>
      <c r="U7" s="320"/>
      <c r="V7" s="318"/>
      <c r="W7" s="334"/>
    </row>
    <row r="8" spans="1:23" x14ac:dyDescent="0.25">
      <c r="A8" s="316">
        <v>1100</v>
      </c>
      <c r="B8" s="317" t="s">
        <v>582</v>
      </c>
      <c r="C8" s="286">
        <f t="shared" ref="C8:C14" si="0">SUM(D8:W8)</f>
        <v>571124</v>
      </c>
      <c r="D8" s="319">
        <v>67003</v>
      </c>
      <c r="E8" s="319">
        <v>0</v>
      </c>
      <c r="F8" s="319"/>
      <c r="G8" s="319"/>
      <c r="H8" s="319">
        <v>5200</v>
      </c>
      <c r="I8" s="319">
        <v>53748</v>
      </c>
      <c r="J8" s="319"/>
      <c r="K8" s="318"/>
      <c r="L8" s="319">
        <v>10152</v>
      </c>
      <c r="M8" s="319">
        <v>18867</v>
      </c>
      <c r="N8" s="318"/>
      <c r="O8" s="319">
        <v>182207</v>
      </c>
      <c r="P8" s="319">
        <v>113721</v>
      </c>
      <c r="Q8" s="319">
        <v>102538</v>
      </c>
      <c r="R8" s="319">
        <v>9132</v>
      </c>
      <c r="S8" s="318"/>
      <c r="T8" s="318"/>
      <c r="U8" s="320"/>
      <c r="V8" s="319"/>
      <c r="W8" s="334">
        <v>8556</v>
      </c>
    </row>
    <row r="9" spans="1:23" ht="39" x14ac:dyDescent="0.25">
      <c r="A9" s="316">
        <v>1200</v>
      </c>
      <c r="B9" s="321" t="s">
        <v>583</v>
      </c>
      <c r="C9" s="286">
        <f>SUM(D9:W9)</f>
        <v>180849</v>
      </c>
      <c r="D9" s="319">
        <v>21508</v>
      </c>
      <c r="E9" s="319">
        <v>0</v>
      </c>
      <c r="F9" s="319"/>
      <c r="G9" s="319"/>
      <c r="H9" s="319">
        <v>1773</v>
      </c>
      <c r="I9" s="319">
        <v>17670</v>
      </c>
      <c r="J9" s="319"/>
      <c r="K9" s="318"/>
      <c r="L9" s="319">
        <v>3327</v>
      </c>
      <c r="M9" s="319">
        <v>6178</v>
      </c>
      <c r="N9" s="318"/>
      <c r="O9" s="319">
        <v>66061</v>
      </c>
      <c r="P9" s="319">
        <v>26827</v>
      </c>
      <c r="Q9" s="319">
        <v>31657</v>
      </c>
      <c r="R9" s="319">
        <v>3012</v>
      </c>
      <c r="S9" s="318"/>
      <c r="T9" s="318"/>
      <c r="U9" s="320"/>
      <c r="V9" s="319"/>
      <c r="W9" s="334">
        <v>2836</v>
      </c>
    </row>
    <row r="10" spans="1:23" ht="26.25" x14ac:dyDescent="0.25">
      <c r="A10" s="316">
        <v>2100</v>
      </c>
      <c r="B10" s="321" t="s">
        <v>584</v>
      </c>
      <c r="C10" s="286">
        <f t="shared" si="0"/>
        <v>86</v>
      </c>
      <c r="D10" s="318">
        <v>0</v>
      </c>
      <c r="E10" s="318"/>
      <c r="F10" s="318"/>
      <c r="G10" s="318"/>
      <c r="H10" s="318"/>
      <c r="I10" s="318"/>
      <c r="J10" s="318"/>
      <c r="K10" s="318"/>
      <c r="L10" s="318">
        <v>0</v>
      </c>
      <c r="M10" s="318">
        <v>0</v>
      </c>
      <c r="N10" s="318"/>
      <c r="O10" s="318">
        <v>86</v>
      </c>
      <c r="P10" s="318"/>
      <c r="Q10" s="318"/>
      <c r="R10" s="318"/>
      <c r="S10" s="318"/>
      <c r="T10" s="318"/>
      <c r="U10" s="320"/>
      <c r="V10" s="318"/>
      <c r="W10" s="334"/>
    </row>
    <row r="11" spans="1:23" x14ac:dyDescent="0.25">
      <c r="A11" s="316">
        <v>2200</v>
      </c>
      <c r="B11" s="321" t="s">
        <v>585</v>
      </c>
      <c r="C11" s="286">
        <f t="shared" si="0"/>
        <v>96351</v>
      </c>
      <c r="D11" s="319">
        <v>10183</v>
      </c>
      <c r="E11" s="319">
        <v>500</v>
      </c>
      <c r="F11" s="319">
        <v>10000</v>
      </c>
      <c r="G11" s="319">
        <v>3000</v>
      </c>
      <c r="H11" s="319">
        <v>4371</v>
      </c>
      <c r="I11" s="319">
        <v>7690</v>
      </c>
      <c r="J11" s="319">
        <v>3770</v>
      </c>
      <c r="K11" s="319">
        <v>740</v>
      </c>
      <c r="L11" s="319">
        <v>420</v>
      </c>
      <c r="M11" s="319">
        <v>4034</v>
      </c>
      <c r="N11" s="319">
        <v>7300</v>
      </c>
      <c r="O11" s="319">
        <v>32972</v>
      </c>
      <c r="P11" s="319"/>
      <c r="Q11" s="319"/>
      <c r="R11" s="318">
        <v>1800</v>
      </c>
      <c r="S11" s="318"/>
      <c r="T11" s="318">
        <v>50</v>
      </c>
      <c r="U11" s="320"/>
      <c r="V11" s="319">
        <v>1481</v>
      </c>
      <c r="W11" s="334">
        <v>8040</v>
      </c>
    </row>
    <row r="12" spans="1:23" ht="39" x14ac:dyDescent="0.25">
      <c r="A12" s="316">
        <v>2300</v>
      </c>
      <c r="B12" s="321" t="s">
        <v>586</v>
      </c>
      <c r="C12" s="286">
        <f t="shared" si="0"/>
        <v>95986</v>
      </c>
      <c r="D12" s="319">
        <v>3058</v>
      </c>
      <c r="E12" s="318"/>
      <c r="F12" s="318"/>
      <c r="G12" s="318"/>
      <c r="H12" s="318"/>
      <c r="I12" s="319">
        <v>23660</v>
      </c>
      <c r="J12" s="319"/>
      <c r="K12" s="319">
        <v>1800</v>
      </c>
      <c r="L12" s="318">
        <v>270</v>
      </c>
      <c r="M12" s="318">
        <v>2398</v>
      </c>
      <c r="N12" s="318">
        <v>200</v>
      </c>
      <c r="O12" s="319">
        <v>51308</v>
      </c>
      <c r="P12" s="319"/>
      <c r="Q12" s="319"/>
      <c r="R12" s="319">
        <v>4692</v>
      </c>
      <c r="S12" s="318"/>
      <c r="T12" s="319">
        <v>0</v>
      </c>
      <c r="U12" s="320"/>
      <c r="V12" s="318">
        <v>1100</v>
      </c>
      <c r="W12" s="334">
        <v>7500</v>
      </c>
    </row>
    <row r="13" spans="1:23" ht="26.25" x14ac:dyDescent="0.25">
      <c r="A13" s="316">
        <v>2400</v>
      </c>
      <c r="B13" s="321" t="s">
        <v>587</v>
      </c>
      <c r="C13" s="285">
        <f t="shared" si="0"/>
        <v>2034</v>
      </c>
      <c r="D13" s="318">
        <v>200</v>
      </c>
      <c r="E13" s="318"/>
      <c r="F13" s="318"/>
      <c r="G13" s="318"/>
      <c r="H13" s="318"/>
      <c r="I13" s="318"/>
      <c r="J13" s="318"/>
      <c r="K13" s="318"/>
      <c r="L13" s="318">
        <v>900</v>
      </c>
      <c r="M13" s="318"/>
      <c r="N13" s="318"/>
      <c r="O13" s="318">
        <v>934</v>
      </c>
      <c r="P13" s="318"/>
      <c r="Q13" s="318"/>
      <c r="R13" s="318"/>
      <c r="S13" s="318"/>
      <c r="T13" s="318"/>
      <c r="U13" s="320"/>
      <c r="V13" s="318"/>
      <c r="W13" s="334"/>
    </row>
    <row r="14" spans="1:23" ht="26.25" x14ac:dyDescent="0.25">
      <c r="A14" s="316">
        <v>2500</v>
      </c>
      <c r="B14" s="321" t="s">
        <v>588</v>
      </c>
      <c r="C14" s="285">
        <f t="shared" si="0"/>
        <v>4366</v>
      </c>
      <c r="D14" s="318">
        <v>118</v>
      </c>
      <c r="E14" s="318"/>
      <c r="F14" s="318"/>
      <c r="G14" s="318"/>
      <c r="H14" s="318">
        <v>160</v>
      </c>
      <c r="I14" s="319">
        <v>1200</v>
      </c>
      <c r="J14" s="319">
        <v>600</v>
      </c>
      <c r="K14" s="318"/>
      <c r="L14" s="318"/>
      <c r="M14" s="318"/>
      <c r="N14" s="318"/>
      <c r="O14" s="318">
        <v>168</v>
      </c>
      <c r="P14" s="318"/>
      <c r="Q14" s="318"/>
      <c r="R14" s="318">
        <v>120</v>
      </c>
      <c r="S14" s="318"/>
      <c r="T14" s="318"/>
      <c r="U14" s="320"/>
      <c r="V14" s="318">
        <v>0</v>
      </c>
      <c r="W14" s="334">
        <v>2000</v>
      </c>
    </row>
    <row r="15" spans="1:23" ht="26.25" x14ac:dyDescent="0.25">
      <c r="A15" s="316">
        <v>4300</v>
      </c>
      <c r="B15" s="321" t="s">
        <v>589</v>
      </c>
      <c r="C15" s="286">
        <v>0</v>
      </c>
      <c r="D15" s="322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7"/>
      <c r="T15" s="311"/>
      <c r="U15" s="323"/>
      <c r="V15" s="311"/>
      <c r="W15" s="335"/>
    </row>
    <row r="16" spans="1:23" ht="26.25" x14ac:dyDescent="0.25">
      <c r="A16" s="316">
        <v>5100</v>
      </c>
      <c r="B16" s="321" t="s">
        <v>555</v>
      </c>
      <c r="C16" s="286">
        <v>0</v>
      </c>
      <c r="D16" s="311">
        <v>0</v>
      </c>
      <c r="E16" s="311"/>
      <c r="F16" s="31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7"/>
      <c r="T16" s="311"/>
      <c r="U16" s="323"/>
      <c r="V16" s="311"/>
      <c r="W16" s="335"/>
    </row>
    <row r="17" spans="1:23" ht="15.75" thickBot="1" x14ac:dyDescent="0.3">
      <c r="A17" s="336">
        <v>5200</v>
      </c>
      <c r="B17" s="337" t="s">
        <v>556</v>
      </c>
      <c r="C17" s="338">
        <f>SUM(D17:W17)</f>
        <v>19000</v>
      </c>
      <c r="D17" s="339">
        <v>0</v>
      </c>
      <c r="E17" s="339" t="s">
        <v>33</v>
      </c>
      <c r="F17" s="339"/>
      <c r="G17" s="339"/>
      <c r="H17" s="339"/>
      <c r="I17" s="340"/>
      <c r="J17" s="340"/>
      <c r="K17" s="339"/>
      <c r="L17" s="340">
        <v>2000</v>
      </c>
      <c r="M17" s="340"/>
      <c r="N17" s="339"/>
      <c r="O17" s="340">
        <v>2000</v>
      </c>
      <c r="P17" s="340"/>
      <c r="Q17" s="340"/>
      <c r="R17" s="339"/>
      <c r="S17" s="341"/>
      <c r="T17" s="339">
        <v>0</v>
      </c>
      <c r="U17" s="342"/>
      <c r="V17" s="339"/>
      <c r="W17" s="343">
        <v>15000</v>
      </c>
    </row>
    <row r="18" spans="1:23" ht="26.25" hidden="1" x14ac:dyDescent="0.25">
      <c r="A18" s="279">
        <v>6200</v>
      </c>
      <c r="B18" s="327" t="s">
        <v>557</v>
      </c>
      <c r="C18" s="328">
        <f>SUM(D18:U18)</f>
        <v>0</v>
      </c>
      <c r="D18" s="281"/>
      <c r="E18" s="281"/>
      <c r="F18" s="281"/>
      <c r="G18" s="281"/>
      <c r="H18" s="281"/>
      <c r="I18" s="281"/>
      <c r="J18" s="281"/>
      <c r="K18" s="281"/>
      <c r="L18" s="281"/>
      <c r="M18" s="281"/>
      <c r="N18" s="281">
        <v>0</v>
      </c>
      <c r="O18" s="281"/>
      <c r="P18" s="281"/>
      <c r="Q18" s="281"/>
      <c r="R18" s="281"/>
      <c r="S18" s="329"/>
      <c r="T18" s="330"/>
      <c r="U18" s="282"/>
      <c r="V18" s="281"/>
      <c r="W18" s="331"/>
    </row>
    <row r="19" spans="1:23" ht="26.25" hidden="1" x14ac:dyDescent="0.25">
      <c r="A19" s="287">
        <v>6300</v>
      </c>
      <c r="B19" s="305" t="s">
        <v>590</v>
      </c>
      <c r="C19" s="285">
        <f>SUM(D19:U19)</f>
        <v>0</v>
      </c>
      <c r="D19" s="272"/>
      <c r="E19" s="272"/>
      <c r="F19" s="272"/>
      <c r="G19" s="272"/>
      <c r="H19" s="272"/>
      <c r="I19" s="272"/>
      <c r="J19" s="272"/>
      <c r="K19" s="272"/>
      <c r="L19" s="272"/>
      <c r="M19" s="272"/>
      <c r="N19" s="272"/>
      <c r="O19" s="272"/>
      <c r="P19" s="272"/>
      <c r="Q19" s="272"/>
      <c r="R19" s="272"/>
      <c r="S19" s="288"/>
      <c r="T19" s="289"/>
      <c r="U19" s="290"/>
      <c r="V19" s="272"/>
      <c r="W19" s="283"/>
    </row>
    <row r="20" spans="1:23" ht="26.25" hidden="1" x14ac:dyDescent="0.25">
      <c r="A20" s="287">
        <v>6400</v>
      </c>
      <c r="B20" s="305" t="s">
        <v>591</v>
      </c>
      <c r="C20" s="285">
        <f>SUM(D20:U20)</f>
        <v>0</v>
      </c>
      <c r="D20" s="272"/>
      <c r="E20" s="272"/>
      <c r="F20" s="272"/>
      <c r="G20" s="272"/>
      <c r="H20" s="272"/>
      <c r="I20" s="272"/>
      <c r="J20" s="272"/>
      <c r="K20" s="272"/>
      <c r="L20" s="272"/>
      <c r="M20" s="272"/>
      <c r="N20" s="272"/>
      <c r="O20" s="272"/>
      <c r="P20" s="272"/>
      <c r="Q20" s="272"/>
      <c r="R20" s="272"/>
      <c r="S20" s="288"/>
      <c r="T20" s="289"/>
      <c r="U20" s="290"/>
      <c r="V20" s="272"/>
      <c r="W20" s="283"/>
    </row>
    <row r="21" spans="1:23" ht="27" hidden="1" thickBot="1" x14ac:dyDescent="0.3">
      <c r="A21" s="291">
        <v>7000</v>
      </c>
      <c r="B21" s="306" t="s">
        <v>592</v>
      </c>
      <c r="C21" s="274">
        <v>0</v>
      </c>
      <c r="D21" s="293"/>
      <c r="E21" s="293"/>
      <c r="F21" s="293"/>
      <c r="G21" s="293"/>
      <c r="H21" s="293"/>
      <c r="I21" s="293"/>
      <c r="J21" s="293"/>
      <c r="K21" s="293"/>
      <c r="L21" s="293"/>
      <c r="M21" s="293"/>
      <c r="N21" s="293"/>
      <c r="O21" s="293"/>
      <c r="P21" s="293"/>
      <c r="Q21" s="293"/>
      <c r="R21" s="293"/>
      <c r="S21" s="292"/>
      <c r="T21" s="293"/>
      <c r="U21" s="294"/>
      <c r="V21" s="272"/>
      <c r="W21" s="283"/>
    </row>
    <row r="22" spans="1:23" x14ac:dyDescent="0.25">
      <c r="A22" s="295"/>
      <c r="B22" s="295"/>
      <c r="C22" s="296"/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69"/>
      <c r="P22" s="269"/>
      <c r="Q22" s="269"/>
      <c r="R22" s="269"/>
      <c r="S22" s="295"/>
      <c r="T22" s="269"/>
      <c r="U22" s="269"/>
      <c r="V22" s="269"/>
    </row>
    <row r="23" spans="1:23" x14ac:dyDescent="0.25">
      <c r="A23" s="295"/>
      <c r="B23" s="297" t="s">
        <v>593</v>
      </c>
      <c r="C23" s="298"/>
      <c r="D23" s="299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95"/>
      <c r="T23" s="269"/>
      <c r="U23" s="269"/>
      <c r="V23" s="269"/>
    </row>
    <row r="24" spans="1:23" x14ac:dyDescent="0.25">
      <c r="A24" s="295"/>
      <c r="B24" s="295"/>
      <c r="C24" s="296"/>
      <c r="D24" s="269"/>
      <c r="E24" s="269"/>
      <c r="F24" s="269"/>
      <c r="G24" s="269"/>
      <c r="H24" s="269"/>
      <c r="I24" s="269"/>
      <c r="J24" s="269"/>
      <c r="K24" s="269"/>
      <c r="L24" s="269"/>
      <c r="M24" s="269"/>
      <c r="N24" s="269"/>
      <c r="O24" s="269"/>
      <c r="P24" s="269"/>
      <c r="Q24" s="269"/>
      <c r="R24" s="269"/>
      <c r="S24" s="295"/>
      <c r="T24" s="269"/>
      <c r="U24" s="269"/>
      <c r="V24" s="269"/>
    </row>
    <row r="25" spans="1:23" x14ac:dyDescent="0.25">
      <c r="A25" s="295"/>
      <c r="B25" s="295" t="s">
        <v>594</v>
      </c>
      <c r="C25" s="296"/>
      <c r="D25" s="269"/>
      <c r="E25" s="269"/>
      <c r="F25" s="269"/>
      <c r="G25" s="269"/>
      <c r="H25" s="269"/>
      <c r="I25" s="269"/>
      <c r="J25" s="269"/>
      <c r="K25" s="269"/>
      <c r="L25" s="269"/>
      <c r="M25" s="269"/>
      <c r="N25" s="269"/>
      <c r="O25" s="269"/>
      <c r="P25" s="269"/>
      <c r="Q25" s="269"/>
      <c r="R25" s="269"/>
      <c r="S25" s="295"/>
      <c r="T25" s="269"/>
      <c r="U25" s="269"/>
      <c r="V25" s="269"/>
    </row>
    <row r="26" spans="1:23" x14ac:dyDescent="0.25">
      <c r="A26" s="295"/>
      <c r="B26" s="295" t="s">
        <v>595</v>
      </c>
      <c r="C26" s="296"/>
      <c r="D26" s="269"/>
      <c r="E26" s="269"/>
      <c r="F26" s="269"/>
      <c r="G26" s="269"/>
      <c r="H26" s="269"/>
      <c r="I26" s="269"/>
      <c r="J26" s="269"/>
      <c r="K26" s="269"/>
      <c r="L26" s="269"/>
      <c r="M26" s="269"/>
      <c r="N26" s="269"/>
      <c r="O26" s="269"/>
      <c r="P26" s="269"/>
      <c r="Q26" s="269"/>
      <c r="R26" s="269"/>
      <c r="S26" s="295"/>
      <c r="T26" s="269"/>
      <c r="U26" s="269"/>
      <c r="V26" s="269"/>
    </row>
    <row r="31" spans="1:23" x14ac:dyDescent="0.25">
      <c r="I31" s="300" t="s">
        <v>596</v>
      </c>
    </row>
  </sheetData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2</vt:i4>
      </vt:variant>
    </vt:vector>
  </HeadingPairs>
  <TitlesOfParts>
    <vt:vector size="2" baseType="lpstr">
      <vt:lpstr>budžets 2022.</vt:lpstr>
      <vt:lpstr>Iestādes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ItaP</dc:creator>
  <cp:lastModifiedBy>Santa Hermane</cp:lastModifiedBy>
  <cp:lastPrinted>2022-01-24T09:43:43Z</cp:lastPrinted>
  <dcterms:created xsi:type="dcterms:W3CDTF">2022-01-12T10:53:51Z</dcterms:created>
  <dcterms:modified xsi:type="dcterms:W3CDTF">2022-01-27T13:47:04Z</dcterms:modified>
</cp:coreProperties>
</file>