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<sst xmlns="http://schemas.openxmlformats.org/spreadsheetml/2006/main" count="129" uniqueCount="125">
  <si>
    <t>Ogres novada pašvaldības aģentūras "Mālkalne"</t>
  </si>
  <si>
    <t>budžeta plāna rādītāji 2007.gadam</t>
  </si>
  <si>
    <t>Klasifikācijas kods</t>
  </si>
  <si>
    <t>Rādītāji</t>
  </si>
  <si>
    <t>Gada plāns, Ls</t>
  </si>
  <si>
    <t>IEŅĒMUMI:</t>
  </si>
  <si>
    <t>Dotācija no vispārējiem ieņēmumiem</t>
  </si>
  <si>
    <t>Pilsēta teritorijas sanitārā apkope</t>
  </si>
  <si>
    <t>Autobusu pietur, soliņu remonti</t>
  </si>
  <si>
    <t>Līdzfinansējums dzīvojamo māju siltināšanai</t>
  </si>
  <si>
    <t>Pilsētas apzaļumošana</t>
  </si>
  <si>
    <t>Kohēzijas projekta 1.kārtas vadība un koordinācija</t>
  </si>
  <si>
    <t>Kohēzijas projekta 1.kārtas realizācijas līdzfinansējums</t>
  </si>
  <si>
    <t>Lietus ūdens kanalizācijas ekspluatācija un remonts</t>
  </si>
  <si>
    <t>Dzīvnieku patversmes uzturēšana</t>
  </si>
  <si>
    <t>Pagalmu apgaismojuma uzturēšana</t>
  </si>
  <si>
    <t>Sociālo māju pārņemto funkciju realizācija</t>
  </si>
  <si>
    <t>Iedzīvotāju reģistra funkciju nodrošināšana</t>
  </si>
  <si>
    <t>PA"Mālkalne" konsultatīvās padomes finansēšana</t>
  </si>
  <si>
    <t>Komunālo pakalpojumu izdevumi tukšajos dzīvokļos</t>
  </si>
  <si>
    <t>Pašvaldības dzīvokļu remonts</t>
  </si>
  <si>
    <t>Koku zāģēšana un stādījumu atjaunošana</t>
  </si>
  <si>
    <t>Telpu apkope īslaicīgās uzturēšanās izolatorā</t>
  </si>
  <si>
    <t>Pārvietojamo tualešu uzturēšana</t>
  </si>
  <si>
    <t>Īpašuma tiesību sakārtošana un nostriprināšana ZG</t>
  </si>
  <si>
    <t>Ceļa zīmju atjaunošana un uzstādīšana</t>
  </si>
  <si>
    <t>Ūdensapgādes tīklu rekonstrukcija Ciemupē</t>
  </si>
  <si>
    <t>NAI un kanalizācijas tīklu rekonstrukcija Ciemupē</t>
  </si>
  <si>
    <t>Autobusu pieturu rekonstrukcija (4 gb.)</t>
  </si>
  <si>
    <t>Dzīvojamās mājas "Ciemupes" remontdarbi</t>
  </si>
  <si>
    <t>Mājas demontāžas darbi Brīvības 28</t>
  </si>
  <si>
    <t>Dūmeņa demontāža Grīvas 4a</t>
  </si>
  <si>
    <t>Dzīvojamās mājas "Cerības" pašvaldības dzīvokļu gazifikācija</t>
  </si>
  <si>
    <t>Ugunsdzēšanas ūdens baseina remonts Ogresgalā</t>
  </si>
  <si>
    <t>Projekta izstrāde Mālkalnes 38 rekonstrukcijai</t>
  </si>
  <si>
    <t>Sociālo māju Indrānu 9; 14; 17 remonti</t>
  </si>
  <si>
    <t>Mālkalnes 34 remontdarbi</t>
  </si>
  <si>
    <t>Līdzfinansējums pagalmu labiekārtošanai</t>
  </si>
  <si>
    <t>18.6.0.0.</t>
  </si>
  <si>
    <t>Ieņēmumi no valsts budžeta iestāžu kārtējo izdevumu transfertiem pašvaldību pamatbudžetā</t>
  </si>
  <si>
    <t>18.6.2.0.</t>
  </si>
  <si>
    <t>Valsts un fonda līdzfinansējums Kohēzijas projekta 1.kārtai</t>
  </si>
  <si>
    <t>21.3.0.0.</t>
  </si>
  <si>
    <t>Maksas pakalpojumi un citi pašu ieņēmumi</t>
  </si>
  <si>
    <t>21.3.8.0.</t>
  </si>
  <si>
    <t>Ieņēmumi no nedzīvojamo telpu nomas un apsaimniekošanas</t>
  </si>
  <si>
    <t>21.3.9.0.</t>
  </si>
  <si>
    <t>Ieņēmumi par pārējiem maksas pakalpojumiem</t>
  </si>
  <si>
    <t>21.3.9.4.</t>
  </si>
  <si>
    <t>Ieņēmumi par dzīvokļu un komunāliem pakalpojumiem</t>
  </si>
  <si>
    <t>KOPĀ IEŅĒMUMI</t>
  </si>
  <si>
    <t>Budžeta atlikums uz 01.01.2007.</t>
  </si>
  <si>
    <t>IEŅĒMUMI KOPĀ AR BUDŽETA ATLIKUMU</t>
  </si>
  <si>
    <t>IZDEVUMI ATBILSTOŠI FUNKCIONĀLAJĀM KATEGORIJĀM</t>
  </si>
  <si>
    <t>0 1.720</t>
  </si>
  <si>
    <t>Pašvaldību budžetu parāda darījumi</t>
  </si>
  <si>
    <t>0 1.721</t>
  </si>
  <si>
    <t>Pašvaldību budžetu valsts iekšējā parāda darījumi</t>
  </si>
  <si>
    <t>0 4000</t>
  </si>
  <si>
    <t>Ekonomiskā darbība</t>
  </si>
  <si>
    <t>0 4.510</t>
  </si>
  <si>
    <t>Autotransports</t>
  </si>
  <si>
    <t>0 4.512</t>
  </si>
  <si>
    <t>Līdzfinansējums pagalmu sakārtošanai</t>
  </si>
  <si>
    <t>0 5.000</t>
  </si>
  <si>
    <t>Vides aizsardzība</t>
  </si>
  <si>
    <t>0 5.100</t>
  </si>
  <si>
    <t>Atkritumu apsaimniekošana</t>
  </si>
  <si>
    <t>0 5.101</t>
  </si>
  <si>
    <t>Atkritumu savākšana</t>
  </si>
  <si>
    <t>0 5.200</t>
  </si>
  <si>
    <t>Notekūdeņu apsaimniekošana</t>
  </si>
  <si>
    <t xml:space="preserve"> 0 5.201</t>
  </si>
  <si>
    <t>Lietus ūdens kanalizācija</t>
  </si>
  <si>
    <t>0 5.203</t>
  </si>
  <si>
    <t>Notekūdeņu savākšana un attīrīšana</t>
  </si>
  <si>
    <t>0 5.204</t>
  </si>
  <si>
    <t>NAĪ un kanalizācijas tīklu rekonstrukcija Ciemupē</t>
  </si>
  <si>
    <t>0 5.205</t>
  </si>
  <si>
    <t>Kanalizācijas tīklu rekonstrukcija (Kohēzijas fonda 1.kārta)</t>
  </si>
  <si>
    <t>0 6.000</t>
  </si>
  <si>
    <t>Pašvaldības teritoriju un mājokļu apsaimniekošana</t>
  </si>
  <si>
    <t>0 6.100</t>
  </si>
  <si>
    <t>Mājokļu attīstība</t>
  </si>
  <si>
    <t>0 6.101</t>
  </si>
  <si>
    <t xml:space="preserve">Dzīvojamo māju siltināšana </t>
  </si>
  <si>
    <t>0 6.102</t>
  </si>
  <si>
    <t>Dzīvojamās mājas "Cerības 2" pašvaldības dzīvokļu gazifikācija</t>
  </si>
  <si>
    <t>0 6.103</t>
  </si>
  <si>
    <t>0 6.300</t>
  </si>
  <si>
    <t>Ūdensapgāde</t>
  </si>
  <si>
    <t>0 6.301</t>
  </si>
  <si>
    <t>0 6.302</t>
  </si>
  <si>
    <t>0 6.303</t>
  </si>
  <si>
    <t>Ūdensvada tīklu rekonstrukcija (Kohēzijas fonda 1.kārta)</t>
  </si>
  <si>
    <t>0 6.400</t>
  </si>
  <si>
    <t>Ielu apgaismošana</t>
  </si>
  <si>
    <t>0 6.600</t>
  </si>
  <si>
    <t>Pārējā citur nekvalificētā pašvaldību teritoriju un mājokļu apsaimniekošanas darbība</t>
  </si>
  <si>
    <t>0 6.601</t>
  </si>
  <si>
    <t>Mājokļu apsaimniekošana</t>
  </si>
  <si>
    <t>0 6.602</t>
  </si>
  <si>
    <t>Siltumapgāde</t>
  </si>
  <si>
    <t>KOPĀ IZDEVUMI</t>
  </si>
  <si>
    <t>Kredītu atmaksa</t>
  </si>
  <si>
    <t>Kases apgrozāmie līdzekļi</t>
  </si>
  <si>
    <t>IZDEVUMI ATBILSTOŠI EKONOMISKO KLASIFIKĀCIJU KODIEM</t>
  </si>
  <si>
    <t>Atalgojumi</t>
  </si>
  <si>
    <t>Valsts un sociālās apdrošināšanas obligātās iemaksas</t>
  </si>
  <si>
    <t>Komandējumi un dienesta braucieni</t>
  </si>
  <si>
    <t>Pakalpojumu apmaksa</t>
  </si>
  <si>
    <t>Materiālu un energoresursu, ūdens un inventāra (vērtībā līdz 50 Ls par vienību) iegāde</t>
  </si>
  <si>
    <t>Grāmatu un žurnālu iegāde</t>
  </si>
  <si>
    <t>Nodokļu maksājumi</t>
  </si>
  <si>
    <t>Kredītu % nomaksa komercbankām</t>
  </si>
  <si>
    <t>Kredītu % nomaksa pārējām organizācijām</t>
  </si>
  <si>
    <t>Kapitālie izdevumi kopā, t.sk.:</t>
  </si>
  <si>
    <t>pamatlīdzekļu iegāde</t>
  </si>
  <si>
    <t>rekonstrukcijas darbi</t>
  </si>
  <si>
    <t>Kapitālie izdevumi Kohēzijas fonda projekta 1.kārtas īstenošanai</t>
  </si>
  <si>
    <t>IZDEVUMI PAVISAM KOPĀ:</t>
  </si>
  <si>
    <t>Saņemtie naudas līdzekļi pārsniedz izdevumus</t>
  </si>
  <si>
    <t>Kredītu pamatsummas</t>
  </si>
  <si>
    <t>Aģentūras "Mālkalne" direktors</t>
  </si>
  <si>
    <t>A.Roze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</si>
</sst>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</numFmts>
  <fonts count="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 wrapText="1"/>
    </xf>
    <xf numFmtId="3" fontId="2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 wrapText="1"/>
    </xf>
    <xf numFmtId="3" fontId="3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3" fontId="3" fillId="0" borderId="2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3" fontId="2" fillId="0" borderId="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7"/>
  <sheetViews>
    <sheetView tabSelected="1" workbookViewId="0" topLeftCell="A1">
      <selection activeCell="B6" sqref="B6"/>
    </sheetView>
  </sheetViews>
  <sheetFormatPr defaultColWidth="9.140625" defaultRowHeight="12.75"/>
  <cols>
    <col min="1" max="1" width="12.57421875" style="2" customWidth="1"/>
    <col min="2" max="2" width="56.7109375" style="2" customWidth="1"/>
    <col min="3" max="3" width="14.28125" style="2" customWidth="1"/>
    <col min="4" max="7" width="0" style="2" hidden="1" customWidth="1"/>
    <col min="8" max="8" width="10.140625" style="2" hidden="1" customWidth="1"/>
    <col min="9" max="16384" width="9.140625" style="2" customWidth="1"/>
  </cols>
  <sheetData>
    <row r="2" spans="1:3" s="1" customFormat="1" ht="18.75">
      <c r="A2" s="56" t="s">
        <v>0</v>
      </c>
      <c r="B2" s="56"/>
      <c r="C2" s="56"/>
    </row>
    <row r="3" spans="1:3" s="1" customFormat="1" ht="18.75">
      <c r="A3" s="56" t="s">
        <v>1</v>
      </c>
      <c r="B3" s="56"/>
      <c r="C3" s="56"/>
    </row>
    <row r="5" spans="1:3" s="4" customFormat="1" ht="32.25" thickBot="1">
      <c r="A5" s="3" t="s">
        <v>2</v>
      </c>
      <c r="B5" s="3" t="s">
        <v>3</v>
      </c>
      <c r="C5" s="3" t="s">
        <v>4</v>
      </c>
    </row>
    <row r="6" spans="2:3" s="5" customFormat="1" ht="16.5" thickTop="1">
      <c r="B6" s="5" t="s">
        <v>5</v>
      </c>
      <c r="C6" s="6"/>
    </row>
    <row r="7" spans="1:5" s="10" customFormat="1" ht="15.75">
      <c r="A7" s="7"/>
      <c r="B7" s="8" t="s">
        <v>6</v>
      </c>
      <c r="C7" s="9">
        <f>C8+C9+C10+C11+C12+C13+C14+C15+C16+C17+C18+C19+C20+C21+C22+C23+C24+C25+C26+C27+C28+C29+C30+C31+C32+C33+C34+C35+C36+C37+C38</f>
        <v>1190703</v>
      </c>
      <c r="E7" s="11"/>
    </row>
    <row r="8" spans="1:3" ht="15.75">
      <c r="A8" s="12"/>
      <c r="B8" s="13" t="s">
        <v>7</v>
      </c>
      <c r="C8" s="14">
        <v>144014</v>
      </c>
    </row>
    <row r="9" spans="1:3" ht="15.75">
      <c r="A9" s="12"/>
      <c r="B9" s="13" t="s">
        <v>8</v>
      </c>
      <c r="C9" s="14">
        <v>3000</v>
      </c>
    </row>
    <row r="10" spans="1:3" ht="15.75">
      <c r="A10" s="12"/>
      <c r="B10" s="13" t="s">
        <v>9</v>
      </c>
      <c r="C10" s="14">
        <v>16956</v>
      </c>
    </row>
    <row r="11" spans="1:3" ht="15.75">
      <c r="A11" s="12"/>
      <c r="B11" s="13" t="s">
        <v>10</v>
      </c>
      <c r="C11" s="14">
        <v>40074</v>
      </c>
    </row>
    <row r="12" spans="1:3" ht="15.75">
      <c r="A12" s="12"/>
      <c r="B12" s="13" t="s">
        <v>11</v>
      </c>
      <c r="C12" s="14">
        <v>8496</v>
      </c>
    </row>
    <row r="13" spans="1:3" ht="15.75">
      <c r="A13" s="12"/>
      <c r="B13" s="13" t="s">
        <v>12</v>
      </c>
      <c r="C13" s="14">
        <v>665436</v>
      </c>
    </row>
    <row r="14" spans="1:3" ht="15.75">
      <c r="A14" s="12"/>
      <c r="B14" s="13" t="s">
        <v>13</v>
      </c>
      <c r="C14" s="14">
        <v>37645</v>
      </c>
    </row>
    <row r="15" spans="1:3" ht="15.75">
      <c r="A15" s="12"/>
      <c r="B15" s="13" t="s">
        <v>14</v>
      </c>
      <c r="C15" s="14">
        <v>17679</v>
      </c>
    </row>
    <row r="16" spans="1:3" ht="15.75">
      <c r="A16" s="12"/>
      <c r="B16" s="13" t="s">
        <v>15</v>
      </c>
      <c r="C16" s="14">
        <v>11710</v>
      </c>
    </row>
    <row r="17" spans="1:3" ht="15.75">
      <c r="A17" s="12"/>
      <c r="B17" s="13" t="s">
        <v>16</v>
      </c>
      <c r="C17" s="14">
        <v>12000</v>
      </c>
    </row>
    <row r="18" spans="1:3" ht="15.75">
      <c r="A18" s="12"/>
      <c r="B18" s="13" t="s">
        <v>17</v>
      </c>
      <c r="C18" s="14">
        <v>17203</v>
      </c>
    </row>
    <row r="19" spans="1:3" ht="15.75">
      <c r="A19" s="12"/>
      <c r="B19" s="13" t="s">
        <v>18</v>
      </c>
      <c r="C19" s="14">
        <v>4467</v>
      </c>
    </row>
    <row r="20" spans="1:3" ht="15.75">
      <c r="A20" s="12"/>
      <c r="B20" s="13" t="s">
        <v>19</v>
      </c>
      <c r="C20" s="14">
        <v>1600</v>
      </c>
    </row>
    <row r="21" spans="1:3" ht="15.75">
      <c r="A21" s="12"/>
      <c r="B21" s="13" t="s">
        <v>20</v>
      </c>
      <c r="C21" s="14">
        <v>6000</v>
      </c>
    </row>
    <row r="22" spans="1:3" ht="15.75">
      <c r="A22" s="12"/>
      <c r="B22" s="13" t="s">
        <v>21</v>
      </c>
      <c r="C22" s="14">
        <v>9000</v>
      </c>
    </row>
    <row r="23" spans="1:3" ht="15.75">
      <c r="A23" s="12"/>
      <c r="B23" s="13" t="s">
        <v>22</v>
      </c>
      <c r="C23" s="14">
        <v>456</v>
      </c>
    </row>
    <row r="24" spans="1:3" ht="15.75">
      <c r="A24" s="12"/>
      <c r="B24" s="13" t="s">
        <v>23</v>
      </c>
      <c r="C24" s="14">
        <v>2500</v>
      </c>
    </row>
    <row r="25" spans="1:3" ht="15.75">
      <c r="A25" s="12"/>
      <c r="B25" s="13" t="s">
        <v>24</v>
      </c>
      <c r="C25" s="14">
        <v>3000</v>
      </c>
    </row>
    <row r="26" spans="1:3" ht="15.75">
      <c r="A26" s="12"/>
      <c r="B26" s="13" t="s">
        <v>25</v>
      </c>
      <c r="C26" s="14">
        <v>9393</v>
      </c>
    </row>
    <row r="27" spans="1:3" ht="15.75">
      <c r="A27" s="12"/>
      <c r="B27" s="13" t="s">
        <v>26</v>
      </c>
      <c r="C27" s="14">
        <v>14182</v>
      </c>
    </row>
    <row r="28" spans="1:3" ht="15.75">
      <c r="A28" s="12"/>
      <c r="B28" s="13" t="s">
        <v>27</v>
      </c>
      <c r="C28" s="14">
        <v>25000</v>
      </c>
    </row>
    <row r="29" spans="1:3" ht="15.75">
      <c r="A29" s="12"/>
      <c r="B29" s="13" t="s">
        <v>28</v>
      </c>
      <c r="C29" s="14">
        <v>24000</v>
      </c>
    </row>
    <row r="30" spans="1:3" ht="15.75">
      <c r="A30" s="12"/>
      <c r="B30" s="13" t="s">
        <v>29</v>
      </c>
      <c r="C30" s="14">
        <v>6033</v>
      </c>
    </row>
    <row r="31" spans="1:3" ht="15.75">
      <c r="A31" s="12"/>
      <c r="B31" s="13" t="s">
        <v>30</v>
      </c>
      <c r="C31" s="14">
        <v>12000</v>
      </c>
    </row>
    <row r="32" spans="1:3" ht="15.75">
      <c r="A32" s="12"/>
      <c r="B32" s="13" t="s">
        <v>31</v>
      </c>
      <c r="C32" s="14">
        <v>10000</v>
      </c>
    </row>
    <row r="33" spans="1:3" ht="15.75">
      <c r="A33" s="12"/>
      <c r="B33" s="13" t="s">
        <v>32</v>
      </c>
      <c r="C33" s="14">
        <v>5600</v>
      </c>
    </row>
    <row r="34" spans="1:3" ht="15.75">
      <c r="A34" s="12"/>
      <c r="B34" s="13" t="s">
        <v>33</v>
      </c>
      <c r="C34" s="14">
        <v>500</v>
      </c>
    </row>
    <row r="35" spans="1:3" ht="15.75">
      <c r="A35" s="12"/>
      <c r="B35" s="13" t="s">
        <v>34</v>
      </c>
      <c r="C35" s="14">
        <v>26000</v>
      </c>
    </row>
    <row r="36" spans="1:3" ht="15.75">
      <c r="A36" s="12"/>
      <c r="B36" s="13" t="s">
        <v>35</v>
      </c>
      <c r="C36" s="14">
        <v>25582</v>
      </c>
    </row>
    <row r="37" spans="1:3" ht="15.75">
      <c r="A37" s="12"/>
      <c r="B37" s="13" t="s">
        <v>36</v>
      </c>
      <c r="C37" s="14">
        <v>11177</v>
      </c>
    </row>
    <row r="38" spans="1:3" ht="15.75">
      <c r="A38" s="12"/>
      <c r="B38" s="13" t="s">
        <v>37</v>
      </c>
      <c r="C38" s="14">
        <v>20000</v>
      </c>
    </row>
    <row r="39" spans="1:3" s="18" customFormat="1" ht="31.5">
      <c r="A39" s="15" t="s">
        <v>38</v>
      </c>
      <c r="B39" s="16" t="s">
        <v>39</v>
      </c>
      <c r="C39" s="17">
        <f>C40</f>
        <v>1388202</v>
      </c>
    </row>
    <row r="40" spans="1:3" ht="15.75">
      <c r="A40" s="12" t="s">
        <v>40</v>
      </c>
      <c r="B40" s="19" t="s">
        <v>41</v>
      </c>
      <c r="C40" s="14">
        <v>1388202</v>
      </c>
    </row>
    <row r="41" spans="1:8" s="18" customFormat="1" ht="15.75">
      <c r="A41" s="15" t="s">
        <v>42</v>
      </c>
      <c r="B41" s="16" t="s">
        <v>43</v>
      </c>
      <c r="C41" s="17">
        <f>C42+C43+C44</f>
        <v>4866904</v>
      </c>
      <c r="G41" s="18">
        <v>166000</v>
      </c>
      <c r="H41" s="20" t="e">
        <f>#REF!+G41</f>
        <v>#REF!</v>
      </c>
    </row>
    <row r="42" spans="1:7" ht="15.75">
      <c r="A42" s="12" t="s">
        <v>44</v>
      </c>
      <c r="B42" s="13" t="s">
        <v>45</v>
      </c>
      <c r="C42" s="14">
        <f>59829+2108</f>
        <v>61937</v>
      </c>
      <c r="F42" s="2">
        <f>ROUND(C42/$C$41,4)</f>
        <v>0.0127</v>
      </c>
      <c r="G42" s="2">
        <f>ROUND(F42*$G$41,)</f>
        <v>2108</v>
      </c>
    </row>
    <row r="43" spans="1:7" ht="15.75">
      <c r="A43" s="12" t="s">
        <v>46</v>
      </c>
      <c r="B43" s="13" t="s">
        <v>47</v>
      </c>
      <c r="C43" s="14">
        <f>34479+13894+16152+12840+7909+3005</f>
        <v>88279</v>
      </c>
      <c r="F43" s="2">
        <f>ROUND(C43/$C$41,4)</f>
        <v>0.0181</v>
      </c>
      <c r="G43" s="2">
        <f>ROUND(F43*$G$41,)</f>
        <v>3005</v>
      </c>
    </row>
    <row r="44" spans="1:7" ht="15.75">
      <c r="A44" s="12" t="s">
        <v>48</v>
      </c>
      <c r="B44" s="13" t="s">
        <v>49</v>
      </c>
      <c r="C44" s="14">
        <f>2300552+236188+385433+1332716+300912+160887</f>
        <v>4716688</v>
      </c>
      <c r="F44" s="2">
        <f>ROUND(C44/$C$41,4)+0.0001</f>
        <v>0.9692</v>
      </c>
      <c r="G44" s="2">
        <f>ROUND(F44*$G$41,)</f>
        <v>160887</v>
      </c>
    </row>
    <row r="45" spans="1:3" s="5" customFormat="1" ht="15.75">
      <c r="A45" s="21"/>
      <c r="B45" s="22" t="s">
        <v>50</v>
      </c>
      <c r="C45" s="23">
        <f>C7+C39+C41</f>
        <v>7445809</v>
      </c>
    </row>
    <row r="46" spans="1:3" s="5" customFormat="1" ht="15.75">
      <c r="A46" s="21"/>
      <c r="B46" s="22" t="s">
        <v>51</v>
      </c>
      <c r="C46" s="23">
        <v>123088</v>
      </c>
    </row>
    <row r="47" spans="1:3" s="5" customFormat="1" ht="15.75">
      <c r="A47" s="21"/>
      <c r="B47" s="22" t="s">
        <v>52</v>
      </c>
      <c r="C47" s="23">
        <f>C45+C46</f>
        <v>7568897</v>
      </c>
    </row>
    <row r="48" spans="1:3" s="5" customFormat="1" ht="15.75">
      <c r="A48" s="24"/>
      <c r="B48" s="25"/>
      <c r="C48" s="26"/>
    </row>
    <row r="49" spans="1:3" s="5" customFormat="1" ht="15.75">
      <c r="A49" s="24"/>
      <c r="B49" s="25"/>
      <c r="C49" s="26"/>
    </row>
    <row r="50" spans="1:3" s="5" customFormat="1" ht="15.75">
      <c r="A50" s="57" t="s">
        <v>53</v>
      </c>
      <c r="B50" s="57"/>
      <c r="C50" s="57"/>
    </row>
    <row r="51" spans="1:3" s="30" customFormat="1" ht="15.75">
      <c r="A51" s="27" t="s">
        <v>54</v>
      </c>
      <c r="B51" s="28" t="s">
        <v>55</v>
      </c>
      <c r="C51" s="29">
        <f>C52</f>
        <v>7207</v>
      </c>
    </row>
    <row r="52" spans="1:3" s="34" customFormat="1" ht="15.75">
      <c r="A52" s="31" t="s">
        <v>56</v>
      </c>
      <c r="B52" s="32" t="s">
        <v>57</v>
      </c>
      <c r="C52" s="33">
        <f>269+6938</f>
        <v>7207</v>
      </c>
    </row>
    <row r="53" spans="1:3" s="30" customFormat="1" ht="15.75">
      <c r="A53" s="27" t="s">
        <v>58</v>
      </c>
      <c r="B53" s="28" t="s">
        <v>59</v>
      </c>
      <c r="C53" s="29">
        <f>C55</f>
        <v>20000</v>
      </c>
    </row>
    <row r="54" spans="1:3" s="5" customFormat="1" ht="15.75">
      <c r="A54" s="21" t="s">
        <v>60</v>
      </c>
      <c r="B54" s="22" t="s">
        <v>61</v>
      </c>
      <c r="C54" s="23"/>
    </row>
    <row r="55" spans="1:3" s="34" customFormat="1" ht="15.75">
      <c r="A55" s="31" t="s">
        <v>62</v>
      </c>
      <c r="B55" s="32" t="s">
        <v>63</v>
      </c>
      <c r="C55" s="33">
        <v>20000</v>
      </c>
    </row>
    <row r="56" spans="1:3" s="38" customFormat="1" ht="15.75">
      <c r="A56" s="35" t="s">
        <v>64</v>
      </c>
      <c r="B56" s="36" t="s">
        <v>65</v>
      </c>
      <c r="C56" s="37">
        <f>C57+C59</f>
        <v>1504633</v>
      </c>
    </row>
    <row r="57" spans="1:3" s="18" customFormat="1" ht="15.75">
      <c r="A57" s="15" t="s">
        <v>66</v>
      </c>
      <c r="B57" s="39" t="s">
        <v>67</v>
      </c>
      <c r="C57" s="17">
        <f>C58</f>
        <v>186354</v>
      </c>
    </row>
    <row r="58" spans="1:3" s="34" customFormat="1" ht="15.75">
      <c r="A58" s="31" t="s">
        <v>68</v>
      </c>
      <c r="B58" s="32" t="s">
        <v>69</v>
      </c>
      <c r="C58" s="33">
        <f>ROUND(177480*1.05,0)</f>
        <v>186354</v>
      </c>
    </row>
    <row r="59" spans="1:3" s="18" customFormat="1" ht="15.75">
      <c r="A59" s="15" t="s">
        <v>70</v>
      </c>
      <c r="B59" s="39" t="s">
        <v>71</v>
      </c>
      <c r="C59" s="17">
        <f>C60+C61+C62+C63</f>
        <v>1318279</v>
      </c>
    </row>
    <row r="60" spans="1:3" s="34" customFormat="1" ht="15.75">
      <c r="A60" s="31" t="s">
        <v>72</v>
      </c>
      <c r="B60" s="32" t="s">
        <v>73</v>
      </c>
      <c r="C60" s="33">
        <v>37645</v>
      </c>
    </row>
    <row r="61" spans="1:3" s="34" customFormat="1" ht="15.75">
      <c r="A61" s="31" t="s">
        <v>74</v>
      </c>
      <c r="B61" s="32" t="s">
        <v>75</v>
      </c>
      <c r="C61" s="33">
        <f>ROUND(217919*1.05,0)</f>
        <v>228815</v>
      </c>
    </row>
    <row r="62" spans="1:3" s="34" customFormat="1" ht="15.75">
      <c r="A62" s="31" t="s">
        <v>76</v>
      </c>
      <c r="B62" s="32" t="s">
        <v>77</v>
      </c>
      <c r="C62" s="33">
        <v>25000</v>
      </c>
    </row>
    <row r="63" spans="1:3" s="34" customFormat="1" ht="15.75">
      <c r="A63" s="31" t="s">
        <v>78</v>
      </c>
      <c r="B63" s="32" t="s">
        <v>79</v>
      </c>
      <c r="C63" s="33">
        <f>ROUND(2053638/2,)</f>
        <v>1026819</v>
      </c>
    </row>
    <row r="64" spans="1:3" s="30" customFormat="1" ht="15.75">
      <c r="A64" s="27" t="s">
        <v>80</v>
      </c>
      <c r="B64" s="28" t="s">
        <v>81</v>
      </c>
      <c r="C64" s="29">
        <f>C65+C69+C73+C74</f>
        <v>5838113</v>
      </c>
    </row>
    <row r="65" spans="1:3" s="5" customFormat="1" ht="15.75">
      <c r="A65" s="21" t="s">
        <v>82</v>
      </c>
      <c r="B65" s="22" t="s">
        <v>83</v>
      </c>
      <c r="C65" s="23">
        <f>C66+C67+C68</f>
        <v>65512</v>
      </c>
    </row>
    <row r="66" spans="1:3" s="34" customFormat="1" ht="15.75">
      <c r="A66" s="31" t="s">
        <v>84</v>
      </c>
      <c r="B66" s="32" t="s">
        <v>85</v>
      </c>
      <c r="C66" s="33">
        <f>ROUND(16956*2,0)</f>
        <v>33912</v>
      </c>
    </row>
    <row r="67" spans="1:3" s="34" customFormat="1" ht="15.75">
      <c r="A67" s="31" t="s">
        <v>86</v>
      </c>
      <c r="B67" s="32" t="s">
        <v>87</v>
      </c>
      <c r="C67" s="33">
        <v>5600</v>
      </c>
    </row>
    <row r="68" spans="1:3" s="34" customFormat="1" ht="15.75">
      <c r="A68" s="31" t="s">
        <v>88</v>
      </c>
      <c r="B68" s="32" t="s">
        <v>34</v>
      </c>
      <c r="C68" s="33">
        <v>26000</v>
      </c>
    </row>
    <row r="69" spans="1:3" s="5" customFormat="1" ht="15.75">
      <c r="A69" s="21" t="s">
        <v>89</v>
      </c>
      <c r="B69" s="22" t="s">
        <v>90</v>
      </c>
      <c r="C69" s="23">
        <f>C70+C71+C72</f>
        <v>1129201</v>
      </c>
    </row>
    <row r="70" spans="1:3" s="34" customFormat="1" ht="15.75">
      <c r="A70" s="31" t="s">
        <v>91</v>
      </c>
      <c r="B70" s="32" t="s">
        <v>90</v>
      </c>
      <c r="C70" s="33">
        <f>ROUND(84000*1.05,0)</f>
        <v>88200</v>
      </c>
    </row>
    <row r="71" spans="1:3" s="34" customFormat="1" ht="15.75">
      <c r="A71" s="31" t="s">
        <v>92</v>
      </c>
      <c r="B71" s="32" t="s">
        <v>26</v>
      </c>
      <c r="C71" s="33">
        <v>14182</v>
      </c>
    </row>
    <row r="72" spans="1:3" s="34" customFormat="1" ht="15.75">
      <c r="A72" s="31" t="s">
        <v>93</v>
      </c>
      <c r="B72" s="32" t="s">
        <v>94</v>
      </c>
      <c r="C72" s="33">
        <f>ROUND(2053638/2,)</f>
        <v>1026819</v>
      </c>
    </row>
    <row r="73" spans="1:3" s="18" customFormat="1" ht="15.75">
      <c r="A73" s="15" t="s">
        <v>95</v>
      </c>
      <c r="B73" s="39" t="s">
        <v>96</v>
      </c>
      <c r="C73" s="17">
        <v>11710</v>
      </c>
    </row>
    <row r="74" spans="1:3" s="42" customFormat="1" ht="31.5">
      <c r="A74" s="40" t="s">
        <v>97</v>
      </c>
      <c r="B74" s="16" t="s">
        <v>98</v>
      </c>
      <c r="C74" s="41">
        <f>C75+C76</f>
        <v>4631690</v>
      </c>
    </row>
    <row r="75" spans="1:3" s="34" customFormat="1" ht="15.75">
      <c r="A75" s="31" t="s">
        <v>99</v>
      </c>
      <c r="B75" s="32" t="s">
        <v>100</v>
      </c>
      <c r="C75" s="33">
        <f>2777408-7207</f>
        <v>2770201</v>
      </c>
    </row>
    <row r="76" spans="1:3" s="34" customFormat="1" ht="15.75">
      <c r="A76" s="31" t="s">
        <v>101</v>
      </c>
      <c r="B76" s="32" t="s">
        <v>102</v>
      </c>
      <c r="C76" s="33">
        <f>ROUND((1357448+220085)*1.18,0)</f>
        <v>1861489</v>
      </c>
    </row>
    <row r="77" spans="1:3" s="5" customFormat="1" ht="16.5" customHeight="1">
      <c r="A77" s="21"/>
      <c r="B77" s="22" t="s">
        <v>103</v>
      </c>
      <c r="C77" s="23">
        <f>C51+C53+C56+C64</f>
        <v>7369953</v>
      </c>
    </row>
    <row r="78" spans="1:3" s="5" customFormat="1" ht="15.75">
      <c r="A78" s="21"/>
      <c r="B78" s="22" t="s">
        <v>104</v>
      </c>
      <c r="C78" s="23">
        <v>160114</v>
      </c>
    </row>
    <row r="79" spans="1:3" s="5" customFormat="1" ht="15.75">
      <c r="A79" s="21"/>
      <c r="B79" s="22" t="s">
        <v>105</v>
      </c>
      <c r="C79" s="23">
        <f>C47-C77-C78</f>
        <v>38830</v>
      </c>
    </row>
    <row r="80" spans="1:3" s="5" customFormat="1" ht="15.75">
      <c r="A80" s="24"/>
      <c r="B80" s="25"/>
      <c r="C80" s="26"/>
    </row>
    <row r="81" spans="1:3" ht="15.75">
      <c r="A81" s="43"/>
      <c r="C81" s="44"/>
    </row>
    <row r="82" spans="1:3" s="5" customFormat="1" ht="15.75">
      <c r="A82" s="57" t="s">
        <v>106</v>
      </c>
      <c r="B82" s="57"/>
      <c r="C82" s="57"/>
    </row>
    <row r="83" spans="1:3" ht="15.75">
      <c r="A83" s="12">
        <v>1100</v>
      </c>
      <c r="B83" s="45" t="s">
        <v>107</v>
      </c>
      <c r="C83" s="14">
        <f>759918+201306+95066</f>
        <v>1056290</v>
      </c>
    </row>
    <row r="84" spans="1:3" ht="15.75">
      <c r="A84" s="12">
        <v>1200</v>
      </c>
      <c r="B84" s="45" t="s">
        <v>108</v>
      </c>
      <c r="C84" s="14">
        <v>242947</v>
      </c>
    </row>
    <row r="85" spans="1:3" ht="15.75">
      <c r="A85" s="12">
        <v>2100</v>
      </c>
      <c r="B85" s="45" t="s">
        <v>109</v>
      </c>
      <c r="C85" s="14">
        <v>6000</v>
      </c>
    </row>
    <row r="86" spans="1:3" ht="15.75">
      <c r="A86" s="12">
        <v>2200</v>
      </c>
      <c r="B86" s="45" t="s">
        <v>110</v>
      </c>
      <c r="C86" s="14">
        <v>1249817</v>
      </c>
    </row>
    <row r="87" spans="1:3" s="48" customFormat="1" ht="31.5">
      <c r="A87" s="46">
        <v>2300</v>
      </c>
      <c r="B87" s="19" t="s">
        <v>111</v>
      </c>
      <c r="C87" s="47">
        <f>2270090-900+1600</f>
        <v>2270790</v>
      </c>
    </row>
    <row r="88" spans="1:3" ht="15.75">
      <c r="A88" s="12">
        <v>2400</v>
      </c>
      <c r="B88" s="45" t="s">
        <v>112</v>
      </c>
      <c r="C88" s="14">
        <v>900</v>
      </c>
    </row>
    <row r="89" spans="1:3" ht="15.75">
      <c r="A89" s="12">
        <v>2500</v>
      </c>
      <c r="B89" s="45" t="s">
        <v>113</v>
      </c>
      <c r="C89" s="14">
        <v>34931</v>
      </c>
    </row>
    <row r="90" spans="1:3" ht="15.75">
      <c r="A90" s="12">
        <v>4200</v>
      </c>
      <c r="B90" s="45" t="s">
        <v>114</v>
      </c>
      <c r="C90" s="14">
        <v>269</v>
      </c>
    </row>
    <row r="91" spans="1:3" ht="15.75">
      <c r="A91" s="12">
        <v>4300</v>
      </c>
      <c r="B91" s="45" t="s">
        <v>115</v>
      </c>
      <c r="C91" s="14">
        <v>6938</v>
      </c>
    </row>
    <row r="92" spans="1:3" s="52" customFormat="1" ht="15.75">
      <c r="A92" s="49">
        <v>5000</v>
      </c>
      <c r="B92" s="50" t="s">
        <v>116</v>
      </c>
      <c r="C92" s="51">
        <f>C93+C94</f>
        <v>447433</v>
      </c>
    </row>
    <row r="93" spans="1:3" ht="15.75">
      <c r="A93" s="12">
        <v>5200</v>
      </c>
      <c r="B93" s="53" t="s">
        <v>117</v>
      </c>
      <c r="C93" s="14">
        <v>81813</v>
      </c>
    </row>
    <row r="94" spans="1:3" ht="15.75">
      <c r="A94" s="12">
        <v>5250</v>
      </c>
      <c r="B94" s="53" t="s">
        <v>118</v>
      </c>
      <c r="C94" s="14">
        <f>1031056-665436</f>
        <v>365620</v>
      </c>
    </row>
    <row r="95" spans="1:3" ht="15.75">
      <c r="A95" s="12">
        <v>5800</v>
      </c>
      <c r="B95" s="54" t="s">
        <v>119</v>
      </c>
      <c r="C95" s="14">
        <f>1388202+665436</f>
        <v>2053638</v>
      </c>
    </row>
    <row r="96" spans="1:3" ht="15.75" hidden="1">
      <c r="A96" s="12"/>
      <c r="B96" s="54"/>
      <c r="C96" s="14"/>
    </row>
    <row r="97" spans="1:5" s="5" customFormat="1" ht="15.75">
      <c r="A97" s="21"/>
      <c r="B97" s="22" t="s">
        <v>120</v>
      </c>
      <c r="C97" s="23">
        <f>C83+C84+C85+C86+C87+C88+C89+C90+C91+C92+C95</f>
        <v>7369953</v>
      </c>
      <c r="D97" s="5">
        <v>7382977</v>
      </c>
      <c r="E97" s="6">
        <f>D97-C97</f>
        <v>13024</v>
      </c>
    </row>
    <row r="98" spans="1:3" s="5" customFormat="1" ht="15.75">
      <c r="A98" s="55"/>
      <c r="C98" s="6"/>
    </row>
    <row r="99" spans="1:3" s="5" customFormat="1" ht="15.75">
      <c r="A99" s="21"/>
      <c r="B99" s="22" t="s">
        <v>121</v>
      </c>
      <c r="C99" s="23">
        <f>C47-C97</f>
        <v>198944</v>
      </c>
    </row>
    <row r="100" spans="1:3" ht="15.75">
      <c r="A100" s="12"/>
      <c r="B100" s="54" t="s">
        <v>122</v>
      </c>
      <c r="C100" s="14">
        <f>138552+21562</f>
        <v>160114</v>
      </c>
    </row>
    <row r="101" spans="1:5" ht="15.75">
      <c r="A101" s="12"/>
      <c r="B101" s="45" t="s">
        <v>105</v>
      </c>
      <c r="C101" s="14">
        <f>C99-C100</f>
        <v>38830</v>
      </c>
      <c r="D101" s="2">
        <v>38830</v>
      </c>
      <c r="E101" s="44">
        <f>C101-D101</f>
        <v>0</v>
      </c>
    </row>
    <row r="102" ht="15.75">
      <c r="C102" s="44"/>
    </row>
    <row r="103" ht="15.75">
      <c r="C103" s="44"/>
    </row>
    <row r="104" spans="1:3" ht="15.75">
      <c r="A104" s="2" t="s">
        <v>123</v>
      </c>
      <c r="C104" s="44" t="s">
        <v>124</v>
      </c>
    </row>
    <row r="105" ht="15.75">
      <c r="C105" s="44"/>
    </row>
    <row r="106" ht="15.75">
      <c r="C106" s="44"/>
    </row>
    <row r="107" ht="15.75">
      <c r="C107" s="44"/>
    </row>
    <row r="108" ht="15.75">
      <c r="C108" s="44"/>
    </row>
    <row r="109" ht="15.75">
      <c r="C109" s="44"/>
    </row>
    <row r="110" ht="15.75">
      <c r="C110" s="44"/>
    </row>
    <row r="111" ht="15.75">
      <c r="C111" s="44"/>
    </row>
    <row r="112" ht="15.75">
      <c r="C112" s="44"/>
    </row>
    <row r="113" ht="15.75">
      <c r="C113" s="44"/>
    </row>
    <row r="114" ht="15.75">
      <c r="C114" s="44"/>
    </row>
    <row r="115" ht="15.75">
      <c r="C115" s="44"/>
    </row>
    <row r="116" ht="15.75">
      <c r="C116" s="44"/>
    </row>
    <row r="117" ht="15.75">
      <c r="C117" s="44"/>
    </row>
    <row r="118" ht="15.75">
      <c r="C118" s="44"/>
    </row>
    <row r="119" ht="15.75">
      <c r="C119" s="44"/>
    </row>
    <row r="120" ht="15.75">
      <c r="C120" s="44"/>
    </row>
    <row r="121" ht="15.75">
      <c r="C121" s="44"/>
    </row>
    <row r="122" ht="15.75">
      <c r="C122" s="44"/>
    </row>
    <row r="123" ht="15.75">
      <c r="C123" s="44"/>
    </row>
    <row r="124" ht="15.75">
      <c r="C124" s="44"/>
    </row>
    <row r="125" ht="15.75">
      <c r="C125" s="44"/>
    </row>
    <row r="126" ht="15.75">
      <c r="C126" s="44"/>
    </row>
    <row r="127" ht="15.75">
      <c r="C127" s="44"/>
    </row>
    <row r="128" ht="15.75">
      <c r="C128" s="44"/>
    </row>
    <row r="129" ht="15.75">
      <c r="C129" s="44"/>
    </row>
    <row r="130" ht="15.75">
      <c r="C130" s="44"/>
    </row>
    <row r="131" ht="15.75">
      <c r="C131" s="44"/>
    </row>
    <row r="132" ht="15.75">
      <c r="C132" s="44"/>
    </row>
    <row r="133" ht="15.75">
      <c r="C133" s="44"/>
    </row>
    <row r="134" ht="15.75">
      <c r="C134" s="44"/>
    </row>
    <row r="135" ht="15.75">
      <c r="C135" s="44"/>
    </row>
    <row r="136" ht="15.75">
      <c r="C136" s="44"/>
    </row>
    <row r="137" ht="15.75">
      <c r="C137" s="44"/>
    </row>
    <row r="138" ht="15.75">
      <c r="C138" s="44"/>
    </row>
    <row r="139" ht="15.75">
      <c r="C139" s="44"/>
    </row>
    <row r="140" ht="15.75">
      <c r="C140" s="44"/>
    </row>
    <row r="141" ht="15.75">
      <c r="C141" s="44"/>
    </row>
    <row r="142" ht="15.75">
      <c r="C142" s="44"/>
    </row>
    <row r="143" ht="15.75">
      <c r="C143" s="44"/>
    </row>
    <row r="144" ht="15.75">
      <c r="C144" s="44"/>
    </row>
    <row r="145" ht="15.75">
      <c r="C145" s="44"/>
    </row>
    <row r="146" ht="15.75">
      <c r="C146" s="44"/>
    </row>
    <row r="147" ht="15.75">
      <c r="C147" s="44"/>
    </row>
    <row r="148" ht="15.75">
      <c r="C148" s="44"/>
    </row>
    <row r="149" ht="15.75">
      <c r="C149" s="44"/>
    </row>
    <row r="150" ht="15.75">
      <c r="C150" s="44"/>
    </row>
    <row r="151" ht="15.75">
      <c r="C151" s="44"/>
    </row>
    <row r="152" ht="15.75">
      <c r="C152" s="44"/>
    </row>
    <row r="153" ht="15.75">
      <c r="C153" s="44"/>
    </row>
    <row r="154" ht="15.75">
      <c r="C154" s="44"/>
    </row>
    <row r="155" ht="15.75">
      <c r="C155" s="44"/>
    </row>
    <row r="156" ht="15.75">
      <c r="C156" s="44"/>
    </row>
    <row r="157" ht="15.75">
      <c r="C157" s="44"/>
    </row>
    <row r="158" ht="15.75">
      <c r="C158" s="44"/>
    </row>
    <row r="159" ht="15.75">
      <c r="C159" s="44"/>
    </row>
    <row r="160" ht="15.75">
      <c r="C160" s="44"/>
    </row>
    <row r="161" ht="15.75">
      <c r="C161" s="44"/>
    </row>
    <row r="162" ht="15.75">
      <c r="C162" s="44"/>
    </row>
    <row r="163" ht="15.75">
      <c r="C163" s="44"/>
    </row>
    <row r="164" ht="15.75">
      <c r="C164" s="44"/>
    </row>
    <row r="165" ht="15.75">
      <c r="C165" s="44"/>
    </row>
    <row r="166" ht="15.75">
      <c r="C166" s="44"/>
    </row>
    <row r="167" ht="15.75">
      <c r="C167" s="44"/>
    </row>
    <row r="168" ht="15.75">
      <c r="C168" s="44"/>
    </row>
    <row r="169" ht="15.75">
      <c r="C169" s="44"/>
    </row>
    <row r="170" ht="15.75">
      <c r="C170" s="44"/>
    </row>
    <row r="171" ht="15.75">
      <c r="C171" s="44"/>
    </row>
    <row r="172" ht="15.75">
      <c r="C172" s="44"/>
    </row>
    <row r="173" ht="15.75">
      <c r="C173" s="44"/>
    </row>
    <row r="174" ht="15.75">
      <c r="C174" s="44"/>
    </row>
    <row r="175" ht="15.75">
      <c r="C175" s="44"/>
    </row>
    <row r="176" ht="15.75">
      <c r="C176" s="44"/>
    </row>
    <row r="177" ht="15.75">
      <c r="C177" s="44"/>
    </row>
    <row r="178" ht="15.75">
      <c r="C178" s="44"/>
    </row>
    <row r="179" ht="15.75">
      <c r="C179" s="44"/>
    </row>
    <row r="180" ht="15.75">
      <c r="C180" s="44"/>
    </row>
    <row r="181" ht="15.75">
      <c r="C181" s="44"/>
    </row>
    <row r="182" ht="15.75">
      <c r="C182" s="44"/>
    </row>
    <row r="183" ht="15.75">
      <c r="C183" s="44"/>
    </row>
    <row r="184" ht="15.75">
      <c r="C184" s="44"/>
    </row>
    <row r="185" ht="15.75">
      <c r="C185" s="44"/>
    </row>
    <row r="186" ht="15.75">
      <c r="C186" s="44"/>
    </row>
    <row r="187" ht="15.75">
      <c r="C187" s="44"/>
    </row>
    <row r="188" ht="15.75">
      <c r="C188" s="44"/>
    </row>
    <row r="189" ht="15.75">
      <c r="C189" s="44"/>
    </row>
    <row r="190" ht="15.75">
      <c r="C190" s="44"/>
    </row>
    <row r="191" ht="15.75">
      <c r="C191" s="44"/>
    </row>
    <row r="192" ht="15.75">
      <c r="C192" s="44"/>
    </row>
    <row r="193" ht="15.75">
      <c r="C193" s="44"/>
    </row>
    <row r="194" ht="15.75">
      <c r="C194" s="44"/>
    </row>
    <row r="195" ht="15.75">
      <c r="C195" s="44"/>
    </row>
    <row r="196" ht="15.75">
      <c r="C196" s="44"/>
    </row>
    <row r="197" ht="15.75">
      <c r="C197" s="44"/>
    </row>
    <row r="198" ht="15.75">
      <c r="C198" s="44"/>
    </row>
    <row r="199" ht="15.75">
      <c r="C199" s="44"/>
    </row>
    <row r="200" ht="15.75">
      <c r="C200" s="44"/>
    </row>
    <row r="201" ht="15.75">
      <c r="C201" s="44"/>
    </row>
    <row r="202" ht="15.75">
      <c r="C202" s="44"/>
    </row>
    <row r="203" ht="15.75">
      <c r="C203" s="44"/>
    </row>
    <row r="204" ht="15.75">
      <c r="C204" s="44"/>
    </row>
    <row r="205" ht="15.75">
      <c r="C205" s="44"/>
    </row>
    <row r="206" ht="15.75">
      <c r="C206" s="44"/>
    </row>
    <row r="207" ht="15.75">
      <c r="C207" s="44"/>
    </row>
    <row r="208" ht="15.75">
      <c r="C208" s="44"/>
    </row>
    <row r="209" ht="15.75">
      <c r="C209" s="44"/>
    </row>
    <row r="210" ht="15.75">
      <c r="C210" s="44"/>
    </row>
    <row r="211" ht="15.75">
      <c r="C211" s="44"/>
    </row>
    <row r="212" ht="15.75">
      <c r="C212" s="44"/>
    </row>
    <row r="213" ht="15.75">
      <c r="C213" s="44"/>
    </row>
    <row r="214" ht="15.75">
      <c r="C214" s="44"/>
    </row>
    <row r="215" ht="15.75">
      <c r="C215" s="44"/>
    </row>
    <row r="216" ht="15.75">
      <c r="C216" s="44"/>
    </row>
    <row r="217" ht="15.75">
      <c r="C217" s="44"/>
    </row>
    <row r="218" ht="15.75">
      <c r="C218" s="44"/>
    </row>
    <row r="219" ht="15.75">
      <c r="C219" s="44"/>
    </row>
    <row r="220" ht="15.75">
      <c r="C220" s="44"/>
    </row>
    <row r="221" ht="15.75">
      <c r="C221" s="44"/>
    </row>
    <row r="222" ht="15.75">
      <c r="C222" s="44"/>
    </row>
    <row r="223" ht="15.75">
      <c r="C223" s="44"/>
    </row>
    <row r="224" ht="15.75">
      <c r="C224" s="44"/>
    </row>
    <row r="225" ht="15.75">
      <c r="C225" s="44"/>
    </row>
    <row r="226" ht="15.75">
      <c r="C226" s="44"/>
    </row>
    <row r="227" ht="15.75">
      <c r="C227" s="44"/>
    </row>
    <row r="228" ht="15.75">
      <c r="C228" s="44"/>
    </row>
    <row r="229" ht="15.75">
      <c r="C229" s="44"/>
    </row>
    <row r="230" ht="15.75">
      <c r="C230" s="44"/>
    </row>
    <row r="231" ht="15.75">
      <c r="C231" s="44"/>
    </row>
    <row r="232" ht="15.75">
      <c r="C232" s="44"/>
    </row>
    <row r="233" ht="15.75">
      <c r="C233" s="44"/>
    </row>
    <row r="234" ht="15.75">
      <c r="C234" s="44"/>
    </row>
    <row r="235" ht="15.75">
      <c r="C235" s="44"/>
    </row>
    <row r="236" ht="15.75">
      <c r="C236" s="44"/>
    </row>
    <row r="237" ht="15.75">
      <c r="C237" s="44"/>
    </row>
    <row r="238" ht="15.75">
      <c r="C238" s="44"/>
    </row>
    <row r="239" ht="15.75">
      <c r="C239" s="44"/>
    </row>
    <row r="240" ht="15.75">
      <c r="C240" s="44"/>
    </row>
    <row r="241" ht="15.75">
      <c r="C241" s="44"/>
    </row>
    <row r="242" ht="15.75">
      <c r="C242" s="44"/>
    </row>
    <row r="243" ht="15.75">
      <c r="C243" s="44"/>
    </row>
    <row r="244" ht="15.75">
      <c r="C244" s="44"/>
    </row>
    <row r="245" ht="15.75">
      <c r="C245" s="44"/>
    </row>
    <row r="246" ht="15.75">
      <c r="C246" s="44"/>
    </row>
    <row r="247" ht="15.75">
      <c r="C247" s="44"/>
    </row>
    <row r="248" ht="15.75">
      <c r="C248" s="44"/>
    </row>
    <row r="249" ht="15.75">
      <c r="C249" s="44"/>
    </row>
    <row r="250" ht="15.75">
      <c r="C250" s="44"/>
    </row>
    <row r="251" ht="15.75">
      <c r="C251" s="44"/>
    </row>
    <row r="252" ht="15.75">
      <c r="C252" s="44"/>
    </row>
    <row r="253" ht="15.75">
      <c r="C253" s="44"/>
    </row>
    <row r="254" ht="15.75">
      <c r="C254" s="44"/>
    </row>
    <row r="255" ht="15.75">
      <c r="C255" s="44"/>
    </row>
    <row r="256" ht="15.75">
      <c r="C256" s="44"/>
    </row>
    <row r="257" ht="15.75">
      <c r="C257" s="44"/>
    </row>
    <row r="258" ht="15.75">
      <c r="C258" s="44"/>
    </row>
    <row r="259" ht="15.75">
      <c r="C259" s="44"/>
    </row>
    <row r="260" ht="15.75">
      <c r="C260" s="44"/>
    </row>
    <row r="261" ht="15.75">
      <c r="C261" s="44"/>
    </row>
    <row r="262" ht="15.75">
      <c r="C262" s="44"/>
    </row>
    <row r="263" ht="15.75">
      <c r="C263" s="44"/>
    </row>
    <row r="264" ht="15.75">
      <c r="C264" s="44"/>
    </row>
    <row r="265" ht="15.75">
      <c r="C265" s="44"/>
    </row>
    <row r="266" ht="15.75">
      <c r="C266" s="44"/>
    </row>
    <row r="267" ht="15.75">
      <c r="C267" s="44"/>
    </row>
    <row r="268" ht="15.75">
      <c r="C268" s="44"/>
    </row>
    <row r="269" ht="15.75">
      <c r="C269" s="44"/>
    </row>
    <row r="270" ht="15.75">
      <c r="C270" s="44"/>
    </row>
    <row r="271" ht="15.75">
      <c r="C271" s="44"/>
    </row>
    <row r="272" ht="15.75">
      <c r="C272" s="44"/>
    </row>
    <row r="273" ht="15.75">
      <c r="C273" s="44"/>
    </row>
    <row r="274" ht="15.75">
      <c r="C274" s="44"/>
    </row>
    <row r="275" ht="15.75">
      <c r="C275" s="44"/>
    </row>
    <row r="276" ht="15.75">
      <c r="C276" s="44"/>
    </row>
    <row r="277" ht="15.75">
      <c r="C277" s="44"/>
    </row>
    <row r="278" ht="15.75">
      <c r="C278" s="44"/>
    </row>
    <row r="279" ht="15.75">
      <c r="C279" s="44"/>
    </row>
    <row r="280" ht="15.75">
      <c r="C280" s="44"/>
    </row>
    <row r="281" ht="15.75">
      <c r="C281" s="44"/>
    </row>
    <row r="282" ht="15.75">
      <c r="C282" s="44"/>
    </row>
    <row r="283" ht="15.75">
      <c r="C283" s="44"/>
    </row>
    <row r="284" ht="15.75">
      <c r="C284" s="44"/>
    </row>
    <row r="285" ht="15.75">
      <c r="C285" s="44"/>
    </row>
    <row r="286" ht="15.75">
      <c r="C286" s="44"/>
    </row>
    <row r="287" ht="15.75">
      <c r="C287" s="44"/>
    </row>
    <row r="288" ht="15.75">
      <c r="C288" s="44"/>
    </row>
    <row r="289" ht="15.75">
      <c r="C289" s="44"/>
    </row>
    <row r="290" ht="15.75">
      <c r="C290" s="44"/>
    </row>
    <row r="291" ht="15.75">
      <c r="C291" s="44"/>
    </row>
    <row r="292" ht="15.75">
      <c r="C292" s="44"/>
    </row>
    <row r="293" ht="15.75">
      <c r="C293" s="44"/>
    </row>
    <row r="294" ht="15.75">
      <c r="C294" s="44"/>
    </row>
    <row r="295" ht="15.75">
      <c r="C295" s="44"/>
    </row>
    <row r="296" ht="15.75">
      <c r="C296" s="44"/>
    </row>
    <row r="297" ht="15.75">
      <c r="C297" s="44"/>
    </row>
    <row r="298" ht="15.75">
      <c r="C298" s="44"/>
    </row>
    <row r="299" ht="15.75">
      <c r="C299" s="44"/>
    </row>
    <row r="300" ht="15.75">
      <c r="C300" s="44"/>
    </row>
    <row r="301" ht="15.75">
      <c r="C301" s="44"/>
    </row>
    <row r="302" ht="15.75">
      <c r="C302" s="44"/>
    </row>
    <row r="303" ht="15.75">
      <c r="C303" s="44"/>
    </row>
    <row r="304" ht="15.75">
      <c r="C304" s="44"/>
    </row>
    <row r="305" ht="15.75">
      <c r="C305" s="44"/>
    </row>
    <row r="306" ht="15.75">
      <c r="C306" s="44"/>
    </row>
    <row r="307" ht="15.75">
      <c r="C307" s="44"/>
    </row>
  </sheetData>
  <mergeCells count="4">
    <mergeCell ref="A2:C2"/>
    <mergeCell ref="A3:C3"/>
    <mergeCell ref="A50:C50"/>
    <mergeCell ref="A82:C82"/>
  </mergeCells>
  <printOptions horizontalCentered="1"/>
  <pageMargins left="0" right="0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Vineta</dc:creator>
  <cp:keywords/>
  <dc:description/>
  <cp:lastModifiedBy>BTrumekalne</cp:lastModifiedBy>
  <cp:lastPrinted>2007-01-30T12:23:22Z</cp:lastPrinted>
  <dcterms:created xsi:type="dcterms:W3CDTF">2007-01-30T12:03:27Z</dcterms:created>
  <dcterms:modified xsi:type="dcterms:W3CDTF">2008-10-16T13:32:32Z</dcterms:modified>
  <cp:category/>
  <cp:version/>
  <cp:contentType/>
  <cp:contentStatus/>
</cp:coreProperties>
</file>