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39" activeTab="0"/>
  </bookViews>
  <sheets>
    <sheet name="Specbudžets" sheetId="1" r:id="rId1"/>
    <sheet name="Specb pa veidiem" sheetId="2" r:id="rId2"/>
    <sheet name="ziedojumi un dāvin." sheetId="3" r:id="rId3"/>
    <sheet name="ceļu fonds" sheetId="4" r:id="rId4"/>
    <sheet name="Dabas res." sheetId="5" r:id="rId5"/>
    <sheet name="ziedojumi" sheetId="6" r:id="rId6"/>
  </sheets>
  <definedNames/>
  <calcPr fullCalcOnLoad="1"/>
</workbook>
</file>

<file path=xl/sharedStrings.xml><?xml version="1.0" encoding="utf-8"?>
<sst xmlns="http://schemas.openxmlformats.org/spreadsheetml/2006/main" count="420" uniqueCount="191">
  <si>
    <t>Kods</t>
  </si>
  <si>
    <t>10.000</t>
  </si>
  <si>
    <t>Izglītība</t>
  </si>
  <si>
    <t>04.000</t>
  </si>
  <si>
    <t>08.000</t>
  </si>
  <si>
    <t>05.000</t>
  </si>
  <si>
    <t>06.000</t>
  </si>
  <si>
    <t>Kopā izdevumi:</t>
  </si>
  <si>
    <t>Kredīta atmaksa</t>
  </si>
  <si>
    <t>S.Velberga</t>
  </si>
  <si>
    <t>21.3.0.0.</t>
  </si>
  <si>
    <t>Nodokļu ieņēmumi</t>
  </si>
  <si>
    <t>Nenodokļu ieņēmumi</t>
  </si>
  <si>
    <t>21.0.0.0.</t>
  </si>
  <si>
    <t>Budžeta iestāžu ieņēmumi</t>
  </si>
  <si>
    <t>KOPĀ IEŅĒMUMI</t>
  </si>
  <si>
    <t>Kopā ar budžeta atlikumu</t>
  </si>
  <si>
    <t>01.000</t>
  </si>
  <si>
    <t>Vispārējie valdības dienesti</t>
  </si>
  <si>
    <t>Ekonomiskā darbība</t>
  </si>
  <si>
    <t>04.510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</si>
  <si>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</si>
  <si>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</si>
  <si>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</si>
  <si>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</si>
  <si>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</si>
  <si>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</si>
  <si>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</si>
  <si>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</si>
  <si>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</si>
  <si>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</si>
  <si>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</si>
  <si>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</si>
  <si>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Atpūta, kultūra un reliģija</t>
  </si>
  <si>
    <t>09.000</t>
  </si>
  <si>
    <t>Sociālā aizsardzība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</si>
  <si>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</si>
  <si>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</si>
  <si>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</si>
  <si>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</si>
  <si>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</si>
  <si>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</si>
  <si>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</si>
  <si>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</si>
  <si>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</si>
  <si>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</si>
  <si>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21.3.4.0.</t>
  </si>
  <si>
    <t>Procentu ieņēmumi par maksas pakalpojumu un citu pašu ieņēmumu ieguldījumiem depozītā vai kontu atlikumiem</t>
  </si>
  <si>
    <t>Izdevumi periodikas iegādei</t>
  </si>
  <si>
    <t xml:space="preserve">   Ieņēmuma pozīcijas nosaukums             </t>
  </si>
  <si>
    <t>5.5.3.0.</t>
  </si>
  <si>
    <t>Dabas resursu nodoklis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</si>
  <si>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</si>
  <si>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</si>
  <si>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</si>
  <si>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</si>
  <si>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</si>
  <si>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</si>
  <si>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</si>
  <si>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</si>
  <si>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</si>
  <si>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</si>
  <si>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</si>
  <si>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</si>
  <si>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</si>
  <si>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</si>
  <si>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</si>
  <si>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</si>
  <si>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</si>
  <si>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</si>
  <si>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</si>
  <si>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</si>
  <si>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</si>
  <si>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</si>
  <si>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</si>
  <si>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 xml:space="preserve">18.6.2.0. </t>
  </si>
  <si>
    <t>Pašvaldību saņemtie valsts budžeta transferti noteiktam mērķim</t>
  </si>
  <si>
    <t>Pielikums Nr.4</t>
  </si>
  <si>
    <t>23.0.0.0.</t>
  </si>
  <si>
    <t>Saņemtie ziedojumi un dāvinājumi</t>
  </si>
  <si>
    <t>Aile kontrolei</t>
  </si>
  <si>
    <t>Pensijas un sociālie pabalsti naudā</t>
  </si>
  <si>
    <t>Ogres novada Madlienas pagasta pārvaldes vadītājs:                                  O.Atslēdziņš</t>
  </si>
  <si>
    <t>Ogres novada Meņģeles pagasta pārvaldes vadītājs:                              I.Jermacāne</t>
  </si>
  <si>
    <t>Ogres novada Ķeipenes pagasta pārvaldes vadītājs:                            V.Sirsonis</t>
  </si>
  <si>
    <t>Ogres novada Lauberes pagasta pārvaldes vadītājs:                                    A.Misters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</si>
  <si>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</si>
  <si>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</si>
  <si>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</si>
  <si>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</si>
  <si>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</si>
  <si>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</si>
  <si>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</si>
  <si>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</si>
  <si>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</si>
  <si>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</si>
  <si>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</si>
  <si>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Ogres novada Taurupes pagasta pārvaldes vadītājs:                               J.Stafeckis</t>
  </si>
  <si>
    <t>Ogres novada Mazozolu pagasta pārvaldes vadītājs:                               Dz.Žvīgurs</t>
  </si>
  <si>
    <t>Budžeta nodaļas vadītāja</t>
  </si>
  <si>
    <t xml:space="preserve">F20010000 </t>
  </si>
  <si>
    <t>Ogres novada Ogres un Ogresgala pagasta pārvaldes</t>
  </si>
  <si>
    <t xml:space="preserve">   Izdevumu pozīcijas nosaukums             </t>
  </si>
  <si>
    <t>Ogres novada Suntažu pagasta pārvaldes vadītājs:                          V.Ancāns</t>
  </si>
  <si>
    <t>Pielikums Nr.5</t>
  </si>
  <si>
    <t>Izdevumu kods</t>
  </si>
  <si>
    <t>Valdības funkcijas</t>
  </si>
  <si>
    <t>Saņemts DR nodoklis</t>
  </si>
  <si>
    <t>Bankas %</t>
  </si>
  <si>
    <t>Pavisam ieņēmumi</t>
  </si>
  <si>
    <t>Tai skaitā:</t>
  </si>
  <si>
    <t>Ūdensanalīžu veikšana</t>
  </si>
  <si>
    <t>Mēs zivīm - Zivju resursu atjaunošanai un aizsardzībai</t>
  </si>
  <si>
    <t>Latvāņu ierobežošanas pasākumi</t>
  </si>
  <si>
    <t>Bankas pakalpojumi</t>
  </si>
  <si>
    <t>Atlik. uz  perioda beigām</t>
  </si>
  <si>
    <t>Transferti pagastiem un PA Ogres namsaimnieks</t>
  </si>
  <si>
    <t>No dabas resursu nodokļa</t>
  </si>
  <si>
    <t>Saņemtā mērķdot.</t>
  </si>
  <si>
    <t>Bankas % plāns</t>
  </si>
  <si>
    <t>Autotransp.</t>
  </si>
  <si>
    <t>Autoceļu (ielu) ikdienas uzturēšana</t>
  </si>
  <si>
    <t>tai skaitā:</t>
  </si>
  <si>
    <t>Algas</t>
  </si>
  <si>
    <t>Ogres nams.</t>
  </si>
  <si>
    <t>Sociālais nod.</t>
  </si>
  <si>
    <t>Izdevumi brauktuves ikdienas uzturēšanai</t>
  </si>
  <si>
    <t xml:space="preserve">Autoceļu  (ielu) periodiskā uzturēšana </t>
  </si>
  <si>
    <t>Atlikums uz perioda beigām</t>
  </si>
  <si>
    <t>t.sk.</t>
  </si>
  <si>
    <t xml:space="preserve">        Vispārējie valdības dienesti</t>
  </si>
  <si>
    <t xml:space="preserve">        Kultūrai</t>
  </si>
  <si>
    <t xml:space="preserve">        Izglītībai</t>
  </si>
  <si>
    <t xml:space="preserve">        Soc.apdroš un soc.nodrošin.</t>
  </si>
  <si>
    <t>Kopā:</t>
  </si>
  <si>
    <t>Koku ciršana un vainagošana</t>
  </si>
  <si>
    <t>Trīs dižkoku kopšanas un zaru apzāģēšanas darbi</t>
  </si>
  <si>
    <t>Bīstamo atkritumu savākšana</t>
  </si>
  <si>
    <t>Plaužu ezera krasta niedrupļaušana krasta līnijā (divas dienas, roku darbs)</t>
  </si>
  <si>
    <t>Ogres novada pašvaldības 2019.gada speciālā budžeta ieņēmumi.</t>
  </si>
  <si>
    <t xml:space="preserve">Ogres un Ogresgala 2019.g. budžets </t>
  </si>
  <si>
    <t>Suntažu pagasta pārvaldes 2019.g. budžets</t>
  </si>
  <si>
    <t>Lauberes pagasta pārvaldes 2019.g. budžets</t>
  </si>
  <si>
    <t>Ķeipenes pagasta pārvaldes 2019.g. budžets</t>
  </si>
  <si>
    <t>Madlienas pagasta pārvaldes 2019.g. budžets</t>
  </si>
  <si>
    <t>Krapes pagasta pārvaldes 2019.g. budžets</t>
  </si>
  <si>
    <t>Mazozolu pagasta pārvaldes 2019.g. budžets</t>
  </si>
  <si>
    <t>Meņģeles pagasta pārvaldes 2019.g. budžets</t>
  </si>
  <si>
    <t>Taurupes pagasta pārvaldes 2019.g. budžets</t>
  </si>
  <si>
    <t>Ogres novada pašvaldības 2019.g. budžets</t>
  </si>
  <si>
    <t>8.6.2.0.</t>
  </si>
  <si>
    <t>Procentu ieņēmumi par kontu atlikumiem</t>
  </si>
  <si>
    <t>Ogres novada pašvaldības 2019. gada speciālā budžeta  izdevumi atbilstoši funkcionālajām kategorijām.</t>
  </si>
  <si>
    <t>Ogres novada pašvaldības 2019. gada budžeta  izdevumi atbilstoši ekonomiskajām kategorijām.</t>
  </si>
  <si>
    <t>2019.gada speciālo budžetu kopsavilkums</t>
  </si>
  <si>
    <t>2019.gada ieņēmumi</t>
  </si>
  <si>
    <t>Atlikums uz 01.01.2019.</t>
  </si>
  <si>
    <t>Pavisam ieņēmumi 2019.g.</t>
  </si>
  <si>
    <t>Izdevumi 2019.g.</t>
  </si>
  <si>
    <t>Atlikums uz 01.01.2020.g.</t>
  </si>
  <si>
    <t>Ogres novada pašvaldības 2019.gada ziedojumu un dāvinālumu ieņēmumi.</t>
  </si>
  <si>
    <t>PA "Ogres komunikācijas" 2019.g. budžets</t>
  </si>
  <si>
    <t>PA "Kultūras centrs" 2019.g. budžets</t>
  </si>
  <si>
    <t>Budžeta  atl.uz  01. 01. 2019.g.</t>
  </si>
  <si>
    <t>Ogres novada pašvaldības 2019. gada ziedojumu un dāvinājumu  izdevumi atbilstoši funkcionālajām kategorijām.</t>
  </si>
  <si>
    <t>Ogres novada pašvaldības 2019. gada ziedojumu un dāvinājumu  izdevumi atbilstoši ekonomiskajām kategorijām.</t>
  </si>
  <si>
    <t xml:space="preserve">Ogres un Ogresgala  2019.gada ceļu fonds. </t>
  </si>
  <si>
    <t xml:space="preserve"> 2019.g.  budžets
(EUR)</t>
  </si>
  <si>
    <t>Ogres un Ogresgala 2019.g.dabas resursu nodoklis</t>
  </si>
  <si>
    <t xml:space="preserve">Ogres un Ogresgala  2019.gada ziedojumu un dāvinājumu kopsavilkums. </t>
  </si>
  <si>
    <t>2019.g.ieņēmumi</t>
  </si>
  <si>
    <t>Atlik.uz 01.01.2019</t>
  </si>
  <si>
    <t>1100/1200</t>
  </si>
  <si>
    <t>Pilsētas mežu vides stāvokļa kontrole (inventarizācija un atmežojamā meža plāna sastādīšana)</t>
  </si>
  <si>
    <t>Meža kopšana</t>
  </si>
  <si>
    <t>Informatīvo plākšņu uzstādīšana pieciem biotopiem, sugu dzīvotnēm</t>
  </si>
  <si>
    <t>Apsaimniekošanas plāna izveidošana Plaužu ezeram</t>
  </si>
  <si>
    <t>Sugām bagātas ganības un ganītas pļavas un eitrofas augsto lakstaugu audzes pļaušana vienu reizi gadā ar zāles novākšanu</t>
  </si>
  <si>
    <t>BŪVDARBI -Virszemes noteces atjaunošana/pārbūve darbi Ogres pilsētā  posmā no Loka ielas līdz Amatnieku ielai. Madlienas iela</t>
  </si>
  <si>
    <t>Projekts - Virszemes noteces atjaunošana/pārbūve darbi Ogres pilsētā  posmā no Loka ielas līdz Amatnieku ielai. Madlienas iela, Lēdmanes iela</t>
  </si>
  <si>
    <t>Meliorācijas sistēmu periodiskā uzturēšana</t>
  </si>
  <si>
    <t>Meliorācijas sistēmu, ceļa grāvju un caurteku  ikdienas uzturēšana</t>
  </si>
  <si>
    <t>Meliorācijas sistēmu ikdienas uzturēšana Ogrē un Ogresgala pagastā</t>
  </si>
  <si>
    <t>Ceļa grāvju un caurteku ikdienas uzturēšana Ogrē un Ogresgala pagastā</t>
  </si>
  <si>
    <t>Digitālas latas Palienes iela 4, iekārtu apkope un datu apziņošanas sistēmas uzturēšana</t>
  </si>
  <si>
    <t>Būvprojekts segtā lietus kanalizācijas vada izbūvei zem gājēju celiņa Jaunogres prospektā  posmā no Raiņa ielas līdz L.Paegles ielai.</t>
  </si>
  <si>
    <t>Ogres upes vecupes Ogres pilsētā izpēte</t>
  </si>
  <si>
    <t>Būvniecības ieceres dokumentācijas izstrāde 3 objektiem (Bumbieru, Mālkalnes 29/31/33 un Birzgales ielu)</t>
  </si>
  <si>
    <t>Ceļa sāngrāvja atjaunošana Čakstes prospektā</t>
  </si>
  <si>
    <t xml:space="preserve">Ogres novada pašvaldības domes </t>
  </si>
  <si>
    <t>24.01.2019. Saistošajiem noteikumiem Nr.1/2019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</si>
</sst>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_-&quot;Ls &quot;* #,##0.00_-;&quot;-Ls &quot;* #,##0.00_-;_-&quot;Ls &quot;* \-??_-;_-@_-"/>
    <numFmt numFmtId="218" formatCode="0\.0"/>
    <numFmt numFmtId="219" formatCode="&quot;Jā&quot;;&quot;Jā&quot;;&quot;Nē&quot;"/>
    <numFmt numFmtId="220" formatCode="&quot;Patiess&quot;;&quot;Patiess&quot;;&quot;Aplams&quot;"/>
    <numFmt numFmtId="221" formatCode="&quot;Ieslēgts&quot;;&quot;Ieslēgts&quot;;&quot;Izslēgts&quot;"/>
    <numFmt numFmtId="222" formatCode="[$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name val="BaltHelvetica"/>
      <family val="0"/>
    </font>
    <font>
      <sz val="10"/>
      <name val="BaltGaramond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18" fontId="39" fillId="39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3" fillId="0" borderId="10" xfId="187" applyFont="1" applyBorder="1" applyAlignment="1">
      <alignment horizontal="center" vertical="center"/>
      <protection/>
    </xf>
    <xf numFmtId="0" fontId="0" fillId="0" borderId="10" xfId="187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wrapText="1"/>
    </xf>
    <xf numFmtId="3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185" applyFont="1" applyFill="1" applyBorder="1" applyAlignment="1">
      <alignment horizontal="center" vertical="center" wrapText="1"/>
      <protection/>
    </xf>
    <xf numFmtId="0" fontId="31" fillId="0" borderId="0" xfId="187" applyFont="1">
      <alignment/>
      <protection/>
    </xf>
    <xf numFmtId="0" fontId="27" fillId="0" borderId="12" xfId="185" applyFont="1" applyFill="1" applyBorder="1" applyAlignment="1">
      <alignment vertical="center" wrapText="1"/>
      <protection/>
    </xf>
    <xf numFmtId="0" fontId="27" fillId="0" borderId="11" xfId="185" applyFont="1" applyFill="1" applyBorder="1" applyAlignment="1">
      <alignment vertical="center" wrapText="1"/>
      <protection/>
    </xf>
    <xf numFmtId="49" fontId="29" fillId="0" borderId="13" xfId="188" applyNumberFormat="1" applyFont="1" applyFill="1" applyBorder="1" applyAlignment="1">
      <alignment horizontal="left"/>
      <protection/>
    </xf>
    <xf numFmtId="0" fontId="29" fillId="0" borderId="11" xfId="188" applyFont="1" applyFill="1" applyBorder="1" applyAlignment="1">
      <alignment wrapText="1"/>
      <protection/>
    </xf>
    <xf numFmtId="0" fontId="0" fillId="0" borderId="0" xfId="196" applyFont="1">
      <alignment/>
      <protection/>
    </xf>
    <xf numFmtId="0" fontId="33" fillId="0" borderId="0" xfId="196" applyFont="1" applyAlignment="1">
      <alignment horizontal="center" vertical="center" wrapText="1"/>
      <protection/>
    </xf>
    <xf numFmtId="0" fontId="33" fillId="0" borderId="0" xfId="196" applyFont="1" applyAlignment="1">
      <alignment horizontal="center" vertical="center" wrapText="1"/>
      <protection/>
    </xf>
    <xf numFmtId="0" fontId="0" fillId="0" borderId="0" xfId="196" applyFont="1" applyAlignment="1">
      <alignment horizontal="center" vertical="center" wrapText="1"/>
      <protection/>
    </xf>
    <xf numFmtId="0" fontId="33" fillId="0" borderId="0" xfId="196" applyFont="1" applyBorder="1" applyAlignment="1">
      <alignment horizontal="center" vertical="center" wrapText="1"/>
      <protection/>
    </xf>
    <xf numFmtId="0" fontId="0" fillId="0" borderId="0" xfId="196" applyFont="1" applyAlignment="1">
      <alignment horizontal="center" vertical="center"/>
      <protection/>
    </xf>
    <xf numFmtId="0" fontId="34" fillId="0" borderId="0" xfId="196" applyFont="1" applyAlignment="1">
      <alignment wrapText="1"/>
      <protection/>
    </xf>
    <xf numFmtId="3" fontId="34" fillId="0" borderId="0" xfId="205" applyNumberFormat="1" applyFont="1" applyFill="1" applyAlignment="1">
      <alignment horizontal="right"/>
    </xf>
    <xf numFmtId="3" fontId="0" fillId="0" borderId="0" xfId="196" applyNumberFormat="1" applyFont="1">
      <alignment/>
      <protection/>
    </xf>
    <xf numFmtId="0" fontId="33" fillId="0" borderId="0" xfId="196" applyFont="1" applyAlignment="1">
      <alignment wrapText="1"/>
      <protection/>
    </xf>
    <xf numFmtId="3" fontId="34" fillId="0" borderId="0" xfId="196" applyNumberFormat="1" applyFont="1">
      <alignment/>
      <protection/>
    </xf>
    <xf numFmtId="3" fontId="34" fillId="0" borderId="0" xfId="196" applyNumberFormat="1" applyFont="1">
      <alignment/>
      <protection/>
    </xf>
    <xf numFmtId="0" fontId="0" fillId="0" borderId="0" xfId="196" applyFont="1" applyAlignment="1">
      <alignment wrapText="1"/>
      <protection/>
    </xf>
    <xf numFmtId="3" fontId="34" fillId="0" borderId="0" xfId="205" applyNumberFormat="1" applyFont="1" applyAlignment="1">
      <alignment horizontal="centerContinuous"/>
    </xf>
    <xf numFmtId="3" fontId="0" fillId="0" borderId="0" xfId="205" applyNumberFormat="1" applyFont="1" applyFill="1" applyAlignment="1">
      <alignment horizontal="right"/>
    </xf>
    <xf numFmtId="49" fontId="0" fillId="0" borderId="0" xfId="196" applyNumberFormat="1" applyFont="1" applyAlignment="1">
      <alignment horizontal="right"/>
      <protection/>
    </xf>
    <xf numFmtId="0" fontId="0" fillId="0" borderId="0" xfId="196" applyFont="1" applyFill="1">
      <alignment/>
      <protection/>
    </xf>
    <xf numFmtId="49" fontId="0" fillId="0" borderId="0" xfId="196" applyNumberFormat="1" applyFont="1" applyFill="1" applyAlignment="1">
      <alignment horizontal="right"/>
      <protection/>
    </xf>
    <xf numFmtId="3" fontId="0" fillId="0" borderId="0" xfId="205" applyNumberFormat="1" applyFont="1" applyFill="1" applyAlignment="1">
      <alignment horizontal="right"/>
    </xf>
    <xf numFmtId="0" fontId="0" fillId="0" borderId="0" xfId="196" applyFont="1" applyFill="1" applyAlignment="1">
      <alignment wrapText="1"/>
      <protection/>
    </xf>
    <xf numFmtId="0" fontId="23" fillId="0" borderId="0" xfId="196" applyFont="1" applyAlignment="1">
      <alignment wrapText="1"/>
      <protection/>
    </xf>
    <xf numFmtId="0" fontId="0" fillId="0" borderId="0" xfId="196" applyFont="1" applyBorder="1" applyAlignment="1">
      <alignment wrapText="1"/>
      <protection/>
    </xf>
    <xf numFmtId="0" fontId="0" fillId="0" borderId="0" xfId="196" applyFont="1" applyBorder="1" applyAlignment="1">
      <alignment horizontal="left" wrapText="1"/>
      <protection/>
    </xf>
    <xf numFmtId="3" fontId="0" fillId="0" borderId="0" xfId="196" applyNumberFormat="1" applyFont="1" applyFill="1">
      <alignment/>
      <protection/>
    </xf>
    <xf numFmtId="3" fontId="0" fillId="0" borderId="0" xfId="196" applyNumberFormat="1" applyFont="1" applyBorder="1">
      <alignment/>
      <protection/>
    </xf>
    <xf numFmtId="0" fontId="0" fillId="0" borderId="0" xfId="196" applyFont="1" applyBorder="1">
      <alignment/>
      <protection/>
    </xf>
    <xf numFmtId="49" fontId="0" fillId="0" borderId="0" xfId="196" applyNumberFormat="1" applyFont="1" applyBorder="1" applyAlignment="1">
      <alignment horizontal="right"/>
      <protection/>
    </xf>
    <xf numFmtId="0" fontId="0" fillId="0" borderId="0" xfId="196" applyFont="1" applyAlignment="1">
      <alignment horizontal="left" wrapText="1"/>
      <protection/>
    </xf>
    <xf numFmtId="0" fontId="0" fillId="0" borderId="0" xfId="196" applyFont="1" applyAlignment="1">
      <alignment horizontal="centerContinuous"/>
      <protection/>
    </xf>
    <xf numFmtId="0" fontId="34" fillId="0" borderId="0" xfId="196" applyFont="1" applyAlignment="1">
      <alignment vertical="center" wrapText="1"/>
      <protection/>
    </xf>
    <xf numFmtId="3" fontId="33" fillId="46" borderId="0" xfId="196" applyNumberFormat="1" applyFont="1" applyFill="1" applyAlignment="1">
      <alignment horizontal="center"/>
      <protection/>
    </xf>
    <xf numFmtId="0" fontId="27" fillId="0" borderId="0" xfId="184" applyFont="1" applyAlignment="1">
      <alignment wrapText="1"/>
      <protection/>
    </xf>
    <xf numFmtId="0" fontId="24" fillId="0" borderId="0" xfId="196" applyFont="1" applyAlignment="1">
      <alignment wrapText="1"/>
      <protection/>
    </xf>
    <xf numFmtId="3" fontId="24" fillId="0" borderId="0" xfId="196" applyNumberFormat="1" applyFont="1">
      <alignment/>
      <protection/>
    </xf>
    <xf numFmtId="0" fontId="25" fillId="0" borderId="0" xfId="196" applyFont="1" applyAlignment="1">
      <alignment horizontal="center"/>
      <protection/>
    </xf>
    <xf numFmtId="0" fontId="0" fillId="0" borderId="0" xfId="196" applyFont="1" applyAlignment="1">
      <alignment horizontal="center"/>
      <protection/>
    </xf>
    <xf numFmtId="0" fontId="0" fillId="0" borderId="0" xfId="196" applyFont="1" applyAlignment="1">
      <alignment/>
      <protection/>
    </xf>
    <xf numFmtId="0" fontId="32" fillId="0" borderId="0" xfId="196" applyFont="1" applyAlignment="1">
      <alignment horizontal="left"/>
      <protection/>
    </xf>
    <xf numFmtId="0" fontId="34" fillId="0" borderId="0" xfId="196" applyFont="1">
      <alignment/>
      <protection/>
    </xf>
    <xf numFmtId="0" fontId="34" fillId="0" borderId="0" xfId="196" applyFont="1">
      <alignment/>
      <protection/>
    </xf>
    <xf numFmtId="1" fontId="34" fillId="0" borderId="0" xfId="196" applyNumberFormat="1" applyFont="1">
      <alignment/>
      <protection/>
    </xf>
    <xf numFmtId="1" fontId="0" fillId="0" borderId="0" xfId="196" applyNumberFormat="1" applyFont="1">
      <alignment/>
      <protection/>
    </xf>
    <xf numFmtId="1" fontId="0" fillId="0" borderId="0" xfId="196" applyNumberFormat="1" applyFont="1">
      <alignment/>
      <protection/>
    </xf>
    <xf numFmtId="0" fontId="33" fillId="0" borderId="0" xfId="196" applyFont="1">
      <alignment/>
      <protection/>
    </xf>
    <xf numFmtId="0" fontId="0" fillId="0" borderId="0" xfId="196" applyFont="1" applyFill="1">
      <alignment/>
      <protection/>
    </xf>
    <xf numFmtId="0" fontId="0" fillId="0" borderId="0" xfId="196" applyFont="1">
      <alignment/>
      <protection/>
    </xf>
    <xf numFmtId="49" fontId="35" fillId="0" borderId="0" xfId="182" applyNumberFormat="1" applyFont="1" applyFill="1" applyBorder="1" applyAlignment="1">
      <alignment horizontal="right"/>
      <protection/>
    </xf>
    <xf numFmtId="0" fontId="0" fillId="0" borderId="0" xfId="196" applyFont="1" applyAlignment="1">
      <alignment vertical="center"/>
      <protection/>
    </xf>
    <xf numFmtId="0" fontId="36" fillId="0" borderId="0" xfId="196" applyFont="1" applyFill="1" applyAlignment="1">
      <alignment horizontal="center"/>
      <protection/>
    </xf>
    <xf numFmtId="0" fontId="0" fillId="0" borderId="0" xfId="196" applyFont="1" applyFill="1" applyAlignment="1">
      <alignment horizontal="center"/>
      <protection/>
    </xf>
    <xf numFmtId="0" fontId="34" fillId="0" borderId="0" xfId="196" applyFont="1" applyAlignment="1">
      <alignment vertical="center"/>
      <protection/>
    </xf>
    <xf numFmtId="0" fontId="0" fillId="0" borderId="0" xfId="196" applyFont="1" applyAlignment="1">
      <alignment horizontal="center" vertical="center" wrapText="1"/>
      <protection/>
    </xf>
    <xf numFmtId="0" fontId="34" fillId="0" borderId="0" xfId="205" applyNumberFormat="1" applyFont="1" applyAlignment="1">
      <alignment horizontal="right"/>
    </xf>
    <xf numFmtId="0" fontId="34" fillId="0" borderId="0" xfId="196" applyFont="1" applyAlignment="1">
      <alignment horizontal="right"/>
      <protection/>
    </xf>
    <xf numFmtId="1" fontId="0" fillId="0" borderId="0" xfId="196" applyNumberFormat="1" applyFont="1" applyBorder="1">
      <alignment/>
      <protection/>
    </xf>
    <xf numFmtId="3" fontId="35" fillId="0" borderId="0" xfId="182" applyNumberFormat="1" applyFont="1" applyFill="1" applyBorder="1">
      <alignment/>
      <protection/>
    </xf>
    <xf numFmtId="0" fontId="0" fillId="0" borderId="0" xfId="196" applyNumberFormat="1" applyFont="1">
      <alignment/>
      <protection/>
    </xf>
    <xf numFmtId="0" fontId="25" fillId="0" borderId="0" xfId="196" applyFont="1">
      <alignment/>
      <protection/>
    </xf>
    <xf numFmtId="3" fontId="33" fillId="0" borderId="0" xfId="196" applyNumberFormat="1" applyFont="1" applyAlignment="1">
      <alignment horizontal="center" vertical="center" wrapText="1"/>
      <protection/>
    </xf>
    <xf numFmtId="3" fontId="33" fillId="46" borderId="0" xfId="196" applyNumberFormat="1" applyFont="1" applyFill="1">
      <alignment/>
      <protection/>
    </xf>
    <xf numFmtId="3" fontId="0" fillId="0" borderId="0" xfId="196" applyNumberFormat="1" applyFont="1">
      <alignment/>
      <protection/>
    </xf>
    <xf numFmtId="0" fontId="0" fillId="0" borderId="0" xfId="196" applyFont="1" applyBorder="1" applyAlignment="1">
      <alignment/>
      <protection/>
    </xf>
    <xf numFmtId="3" fontId="25" fillId="0" borderId="0" xfId="196" applyNumberFormat="1" applyFont="1" applyAlignment="1">
      <alignment horizontal="center" wrapText="1"/>
      <protection/>
    </xf>
    <xf numFmtId="3" fontId="25" fillId="0" borderId="0" xfId="196" applyNumberFormat="1" applyFont="1" applyAlignment="1">
      <alignment horizontal="center"/>
      <protection/>
    </xf>
    <xf numFmtId="0" fontId="27" fillId="0" borderId="0" xfId="183" applyFont="1" applyFill="1">
      <alignment/>
      <protection/>
    </xf>
    <xf numFmtId="3" fontId="27" fillId="0" borderId="0" xfId="183" applyNumberFormat="1" applyFont="1" applyFill="1" applyAlignment="1">
      <alignment wrapText="1"/>
      <protection/>
    </xf>
    <xf numFmtId="0" fontId="27" fillId="0" borderId="0" xfId="189" applyFont="1" applyFill="1" applyAlignment="1">
      <alignment horizontal="left"/>
      <protection/>
    </xf>
    <xf numFmtId="0" fontId="29" fillId="0" borderId="0" xfId="183" applyFont="1" applyFill="1">
      <alignment/>
      <protection/>
    </xf>
    <xf numFmtId="0" fontId="27" fillId="0" borderId="0" xfId="183" applyFont="1" applyFill="1" applyAlignment="1">
      <alignment horizontal="left"/>
      <protection/>
    </xf>
    <xf numFmtId="0" fontId="30" fillId="0" borderId="0" xfId="183" applyFont="1" applyFill="1" applyAlignment="1">
      <alignment/>
      <protection/>
    </xf>
    <xf numFmtId="0" fontId="28" fillId="0" borderId="0" xfId="183" applyFont="1" applyFill="1">
      <alignment/>
      <protection/>
    </xf>
    <xf numFmtId="0" fontId="27" fillId="0" borderId="0" xfId="183" applyFont="1" applyFill="1" applyAlignment="1">
      <alignment horizontal="left" wrapText="1"/>
      <protection/>
    </xf>
    <xf numFmtId="0" fontId="23" fillId="0" borderId="13" xfId="183" applyFont="1" applyFill="1" applyBorder="1" applyAlignment="1">
      <alignment horizontal="center" vertical="center"/>
      <protection/>
    </xf>
    <xf numFmtId="0" fontId="23" fillId="0" borderId="11" xfId="183" applyFont="1" applyFill="1" applyBorder="1" applyAlignment="1" applyProtection="1">
      <alignment horizontal="center" vertical="center" wrapText="1"/>
      <protection/>
    </xf>
    <xf numFmtId="0" fontId="27" fillId="0" borderId="11" xfId="186" applyFont="1" applyFill="1" applyBorder="1" applyAlignment="1">
      <alignment vertical="center" wrapText="1"/>
      <protection/>
    </xf>
    <xf numFmtId="0" fontId="27" fillId="0" borderId="14" xfId="186" applyFont="1" applyFill="1" applyBorder="1" applyAlignment="1">
      <alignment vertical="center" wrapText="1"/>
      <protection/>
    </xf>
    <xf numFmtId="0" fontId="29" fillId="0" borderId="15" xfId="183" applyFont="1" applyFill="1" applyBorder="1" applyAlignment="1" applyProtection="1">
      <alignment horizontal="center" vertical="center" wrapText="1"/>
      <protection/>
    </xf>
    <xf numFmtId="0" fontId="29" fillId="0" borderId="16" xfId="183" applyFont="1" applyFill="1" applyBorder="1" applyAlignment="1">
      <alignment horizontal="right"/>
      <protection/>
    </xf>
    <xf numFmtId="0" fontId="29" fillId="0" borderId="17" xfId="183" applyFont="1" applyFill="1" applyBorder="1" applyAlignment="1">
      <alignment wrapText="1"/>
      <protection/>
    </xf>
    <xf numFmtId="3" fontId="29" fillId="0" borderId="17" xfId="183" applyNumberFormat="1" applyFont="1" applyFill="1" applyBorder="1">
      <alignment/>
      <protection/>
    </xf>
    <xf numFmtId="3" fontId="29" fillId="0" borderId="18" xfId="183" applyNumberFormat="1" applyFont="1" applyFill="1" applyBorder="1">
      <alignment/>
      <protection/>
    </xf>
    <xf numFmtId="186" fontId="27" fillId="0" borderId="0" xfId="183" applyNumberFormat="1" applyFont="1" applyFill="1">
      <alignment/>
      <protection/>
    </xf>
    <xf numFmtId="0" fontId="27" fillId="0" borderId="19" xfId="183" applyFont="1" applyFill="1" applyBorder="1" applyAlignment="1">
      <alignment horizontal="left"/>
      <protection/>
    </xf>
    <xf numFmtId="0" fontId="27" fillId="0" borderId="10" xfId="183" applyFont="1" applyFill="1" applyBorder="1" applyAlignment="1">
      <alignment wrapText="1"/>
      <protection/>
    </xf>
    <xf numFmtId="3" fontId="27" fillId="0" borderId="10" xfId="183" applyNumberFormat="1" applyFont="1" applyFill="1" applyBorder="1">
      <alignment/>
      <protection/>
    </xf>
    <xf numFmtId="3" fontId="27" fillId="0" borderId="18" xfId="183" applyNumberFormat="1" applyFont="1" applyFill="1" applyBorder="1">
      <alignment/>
      <protection/>
    </xf>
    <xf numFmtId="0" fontId="29" fillId="0" borderId="19" xfId="183" applyFont="1" applyFill="1" applyBorder="1" applyAlignment="1">
      <alignment horizontal="right"/>
      <protection/>
    </xf>
    <xf numFmtId="0" fontId="29" fillId="0" borderId="10" xfId="183" applyFont="1" applyFill="1" applyBorder="1" applyAlignment="1">
      <alignment wrapText="1"/>
      <protection/>
    </xf>
    <xf numFmtId="3" fontId="29" fillId="0" borderId="10" xfId="183" applyNumberFormat="1" applyFont="1" applyFill="1" applyBorder="1">
      <alignment/>
      <protection/>
    </xf>
    <xf numFmtId="3" fontId="29" fillId="0" borderId="20" xfId="183" applyNumberFormat="1" applyFont="1" applyFill="1" applyBorder="1">
      <alignment/>
      <protection/>
    </xf>
    <xf numFmtId="1" fontId="27" fillId="0" borderId="21" xfId="183" applyNumberFormat="1" applyFont="1" applyFill="1" applyBorder="1">
      <alignment/>
      <protection/>
    </xf>
    <xf numFmtId="186" fontId="27" fillId="0" borderId="10" xfId="183" applyNumberFormat="1" applyFont="1" applyFill="1" applyBorder="1">
      <alignment/>
      <protection/>
    </xf>
    <xf numFmtId="0" fontId="27" fillId="0" borderId="10" xfId="183" applyFont="1" applyFill="1" applyBorder="1">
      <alignment/>
      <protection/>
    </xf>
    <xf numFmtId="0" fontId="27" fillId="0" borderId="20" xfId="183" applyFont="1" applyFill="1" applyBorder="1">
      <alignment/>
      <protection/>
    </xf>
    <xf numFmtId="0" fontId="29" fillId="0" borderId="19" xfId="183" applyFont="1" applyFill="1" applyBorder="1" applyAlignment="1">
      <alignment horizontal="left"/>
      <protection/>
    </xf>
    <xf numFmtId="1" fontId="29" fillId="0" borderId="22" xfId="183" applyNumberFormat="1" applyFont="1" applyFill="1" applyBorder="1">
      <alignment/>
      <protection/>
    </xf>
    <xf numFmtId="186" fontId="29" fillId="0" borderId="20" xfId="183" applyNumberFormat="1" applyFont="1" applyFill="1" applyBorder="1">
      <alignment/>
      <protection/>
    </xf>
    <xf numFmtId="0" fontId="29" fillId="0" borderId="20" xfId="183" applyFont="1" applyFill="1" applyBorder="1">
      <alignment/>
      <protection/>
    </xf>
    <xf numFmtId="0" fontId="29" fillId="0" borderId="10" xfId="183" applyFont="1" applyFill="1" applyBorder="1">
      <alignment/>
      <protection/>
    </xf>
    <xf numFmtId="0" fontId="29" fillId="0" borderId="10" xfId="0" applyFont="1" applyFill="1" applyBorder="1" applyAlignment="1">
      <alignment wrapText="1"/>
    </xf>
    <xf numFmtId="0" fontId="27" fillId="0" borderId="19" xfId="183" applyFont="1" applyFill="1" applyBorder="1" applyAlignment="1">
      <alignment horizontal="right"/>
      <protection/>
    </xf>
    <xf numFmtId="3" fontId="29" fillId="0" borderId="21" xfId="183" applyNumberFormat="1" applyFont="1" applyFill="1" applyBorder="1">
      <alignment/>
      <protection/>
    </xf>
    <xf numFmtId="3" fontId="27" fillId="0" borderId="23" xfId="183" applyNumberFormat="1" applyFont="1" applyFill="1" applyBorder="1">
      <alignment/>
      <protection/>
    </xf>
    <xf numFmtId="0" fontId="27" fillId="0" borderId="13" xfId="183" applyFont="1" applyFill="1" applyBorder="1" applyAlignment="1">
      <alignment horizontal="right"/>
      <protection/>
    </xf>
    <xf numFmtId="0" fontId="29" fillId="0" borderId="11" xfId="183" applyFont="1" applyFill="1" applyBorder="1" applyAlignment="1">
      <alignment horizontal="right" wrapText="1"/>
      <protection/>
    </xf>
    <xf numFmtId="3" fontId="29" fillId="0" borderId="11" xfId="183" applyNumberFormat="1" applyFont="1" applyFill="1" applyBorder="1" applyAlignment="1">
      <alignment horizontal="center"/>
      <protection/>
    </xf>
    <xf numFmtId="3" fontId="29" fillId="0" borderId="15" xfId="183" applyNumberFormat="1" applyFont="1" applyFill="1" applyBorder="1">
      <alignment/>
      <protection/>
    </xf>
    <xf numFmtId="0" fontId="27" fillId="0" borderId="17" xfId="183" applyFont="1" applyFill="1" applyBorder="1" applyProtection="1">
      <alignment/>
      <protection/>
    </xf>
    <xf numFmtId="0" fontId="27" fillId="0" borderId="17" xfId="183" applyFont="1" applyFill="1" applyBorder="1" applyAlignment="1" applyProtection="1">
      <alignment horizontal="left" wrapText="1"/>
      <protection/>
    </xf>
    <xf numFmtId="3" fontId="27" fillId="0" borderId="17" xfId="183" applyNumberFormat="1" applyFont="1" applyFill="1" applyBorder="1" applyProtection="1">
      <alignment/>
      <protection/>
    </xf>
    <xf numFmtId="3" fontId="27" fillId="0" borderId="17" xfId="183" applyNumberFormat="1" applyFont="1" applyFill="1" applyBorder="1" applyAlignment="1" applyProtection="1">
      <alignment horizontal="center"/>
      <protection/>
    </xf>
    <xf numFmtId="0" fontId="29" fillId="0" borderId="10" xfId="183" applyFont="1" applyFill="1" applyBorder="1" applyProtection="1">
      <alignment/>
      <protection/>
    </xf>
    <xf numFmtId="0" fontId="27" fillId="0" borderId="10" xfId="183" applyFont="1" applyFill="1" applyBorder="1" applyAlignment="1" applyProtection="1">
      <alignment horizontal="left" wrapText="1"/>
      <protection/>
    </xf>
    <xf numFmtId="3" fontId="29" fillId="0" borderId="10" xfId="183" applyNumberFormat="1" applyFont="1" applyFill="1" applyBorder="1" applyAlignment="1" applyProtection="1">
      <alignment horizontal="center"/>
      <protection/>
    </xf>
    <xf numFmtId="0" fontId="27" fillId="0" borderId="0" xfId="183" applyFont="1" applyFill="1" applyAlignment="1">
      <alignment wrapText="1"/>
      <protection/>
    </xf>
    <xf numFmtId="3" fontId="27" fillId="0" borderId="0" xfId="183" applyNumberFormat="1" applyFont="1" applyFill="1">
      <alignment/>
      <protection/>
    </xf>
    <xf numFmtId="49" fontId="29" fillId="0" borderId="13" xfId="183" applyNumberFormat="1" applyFont="1" applyFill="1" applyBorder="1" applyAlignment="1">
      <alignment horizontal="left"/>
      <protection/>
    </xf>
    <xf numFmtId="0" fontId="29" fillId="0" borderId="11" xfId="183" applyFont="1" applyFill="1" applyBorder="1" applyAlignment="1">
      <alignment wrapText="1"/>
      <protection/>
    </xf>
    <xf numFmtId="3" fontId="29" fillId="0" borderId="14" xfId="183" applyNumberFormat="1" applyFont="1" applyFill="1" applyBorder="1">
      <alignment/>
      <protection/>
    </xf>
    <xf numFmtId="49" fontId="27" fillId="0" borderId="24" xfId="183" applyNumberFormat="1" applyFont="1" applyFill="1" applyBorder="1" applyAlignment="1">
      <alignment horizontal="right"/>
      <protection/>
    </xf>
    <xf numFmtId="3" fontId="27" fillId="0" borderId="25" xfId="183" applyNumberFormat="1" applyFont="1" applyFill="1" applyBorder="1">
      <alignment/>
      <protection/>
    </xf>
    <xf numFmtId="3" fontId="27" fillId="0" borderId="26" xfId="183" applyNumberFormat="1" applyFont="1" applyFill="1" applyBorder="1">
      <alignment/>
      <protection/>
    </xf>
    <xf numFmtId="3" fontId="27" fillId="0" borderId="27" xfId="183" applyNumberFormat="1" applyFont="1" applyFill="1" applyBorder="1">
      <alignment/>
      <protection/>
    </xf>
    <xf numFmtId="0" fontId="27" fillId="0" borderId="28" xfId="186" applyFont="1" applyFill="1" applyBorder="1" applyAlignment="1">
      <alignment vertical="center" wrapText="1"/>
      <protection/>
    </xf>
    <xf numFmtId="3" fontId="27" fillId="0" borderId="29" xfId="183" applyNumberFormat="1" applyFont="1" applyFill="1" applyBorder="1">
      <alignment/>
      <protection/>
    </xf>
    <xf numFmtId="49" fontId="27" fillId="0" borderId="19" xfId="183" applyNumberFormat="1" applyFont="1" applyFill="1" applyBorder="1" applyAlignment="1">
      <alignment horizontal="right"/>
      <protection/>
    </xf>
    <xf numFmtId="3" fontId="27" fillId="0" borderId="20" xfId="183" applyNumberFormat="1" applyFont="1" applyFill="1" applyBorder="1">
      <alignment/>
      <protection/>
    </xf>
    <xf numFmtId="3" fontId="27" fillId="0" borderId="21" xfId="183" applyNumberFormat="1" applyFont="1" applyFill="1" applyBorder="1">
      <alignment/>
      <protection/>
    </xf>
    <xf numFmtId="0" fontId="27" fillId="0" borderId="22" xfId="186" applyFont="1" applyFill="1" applyBorder="1" applyAlignment="1">
      <alignment vertical="center" wrapText="1"/>
      <protection/>
    </xf>
    <xf numFmtId="3" fontId="27" fillId="0" borderId="30" xfId="183" applyNumberFormat="1" applyFont="1" applyFill="1" applyBorder="1">
      <alignment/>
      <protection/>
    </xf>
    <xf numFmtId="49" fontId="27" fillId="0" borderId="31" xfId="183" applyNumberFormat="1" applyFont="1" applyFill="1" applyBorder="1" applyAlignment="1">
      <alignment horizontal="right"/>
      <protection/>
    </xf>
    <xf numFmtId="0" fontId="27" fillId="0" borderId="32" xfId="183" applyFont="1" applyFill="1" applyBorder="1" applyAlignment="1">
      <alignment wrapText="1"/>
      <protection/>
    </xf>
    <xf numFmtId="3" fontId="27" fillId="0" borderId="33" xfId="183" applyNumberFormat="1" applyFont="1" applyFill="1" applyBorder="1">
      <alignment/>
      <protection/>
    </xf>
    <xf numFmtId="3" fontId="27" fillId="0" borderId="32" xfId="183" applyNumberFormat="1" applyFont="1" applyFill="1" applyBorder="1">
      <alignment/>
      <protection/>
    </xf>
    <xf numFmtId="3" fontId="27" fillId="0" borderId="34" xfId="183" applyNumberFormat="1" applyFont="1" applyFill="1" applyBorder="1">
      <alignment/>
      <protection/>
    </xf>
    <xf numFmtId="0" fontId="27" fillId="0" borderId="35" xfId="186" applyFont="1" applyFill="1" applyBorder="1" applyAlignment="1">
      <alignment vertical="center" wrapText="1"/>
      <protection/>
    </xf>
    <xf numFmtId="0" fontId="29" fillId="0" borderId="11" xfId="183" applyFont="1" applyFill="1" applyBorder="1" applyAlignment="1">
      <alignment horizontal="left" wrapText="1"/>
      <protection/>
    </xf>
    <xf numFmtId="0" fontId="27" fillId="0" borderId="26" xfId="183" applyFont="1" applyFill="1" applyBorder="1" applyAlignment="1">
      <alignment horizontal="left" wrapText="1"/>
      <protection/>
    </xf>
    <xf numFmtId="3" fontId="27" fillId="0" borderId="36" xfId="183" applyNumberFormat="1" applyFont="1" applyFill="1" applyBorder="1">
      <alignment/>
      <protection/>
    </xf>
    <xf numFmtId="0" fontId="27" fillId="0" borderId="10" xfId="183" applyFont="1" applyFill="1" applyBorder="1" applyAlignment="1">
      <alignment horizontal="left" wrapText="1"/>
      <protection/>
    </xf>
    <xf numFmtId="0" fontId="27" fillId="0" borderId="32" xfId="183" applyFont="1" applyFill="1" applyBorder="1" applyAlignment="1">
      <alignment horizontal="left" wrapText="1"/>
      <protection/>
    </xf>
    <xf numFmtId="49" fontId="29" fillId="0" borderId="24" xfId="183" applyNumberFormat="1" applyFont="1" applyFill="1" applyBorder="1" applyAlignment="1">
      <alignment horizontal="left"/>
      <protection/>
    </xf>
    <xf numFmtId="0" fontId="29" fillId="0" borderId="26" xfId="183" applyFont="1" applyFill="1" applyBorder="1" applyAlignment="1">
      <alignment horizontal="left" wrapText="1"/>
      <protection/>
    </xf>
    <xf numFmtId="3" fontId="29" fillId="0" borderId="25" xfId="183" applyNumberFormat="1" applyFont="1" applyFill="1" applyBorder="1">
      <alignment/>
      <protection/>
    </xf>
    <xf numFmtId="3" fontId="29" fillId="0" borderId="26" xfId="183" applyNumberFormat="1" applyFont="1" applyFill="1" applyBorder="1">
      <alignment/>
      <protection/>
    </xf>
    <xf numFmtId="3" fontId="29" fillId="0" borderId="28" xfId="183" applyNumberFormat="1" applyFont="1" applyFill="1" applyBorder="1">
      <alignment/>
      <protection/>
    </xf>
    <xf numFmtId="3" fontId="29" fillId="0" borderId="29" xfId="183" applyNumberFormat="1" applyFont="1" applyFill="1" applyBorder="1">
      <alignment/>
      <protection/>
    </xf>
    <xf numFmtId="49" fontId="27" fillId="0" borderId="37" xfId="0" applyNumberFormat="1" applyFont="1" applyFill="1" applyBorder="1" applyAlignment="1">
      <alignment horizontal="right"/>
    </xf>
    <xf numFmtId="0" fontId="27" fillId="0" borderId="36" xfId="0" applyFont="1" applyFill="1" applyBorder="1" applyAlignment="1">
      <alignment horizontal="left" wrapText="1"/>
    </xf>
    <xf numFmtId="3" fontId="27" fillId="0" borderId="38" xfId="183" applyNumberFormat="1" applyFont="1" applyFill="1" applyBorder="1">
      <alignment/>
      <protection/>
    </xf>
    <xf numFmtId="49" fontId="27" fillId="0" borderId="16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horizontal="left" wrapText="1"/>
    </xf>
    <xf numFmtId="3" fontId="27" fillId="0" borderId="39" xfId="183" applyNumberFormat="1" applyFont="1" applyFill="1" applyBorder="1">
      <alignment/>
      <protection/>
    </xf>
    <xf numFmtId="0" fontId="27" fillId="0" borderId="13" xfId="183" applyFont="1" applyFill="1" applyBorder="1">
      <alignment/>
      <protection/>
    </xf>
    <xf numFmtId="3" fontId="29" fillId="0" borderId="11" xfId="183" applyNumberFormat="1" applyFont="1" applyFill="1" applyBorder="1" applyAlignment="1">
      <alignment wrapText="1"/>
      <protection/>
    </xf>
    <xf numFmtId="0" fontId="29" fillId="0" borderId="0" xfId="187" applyFont="1" applyBorder="1" applyProtection="1">
      <alignment/>
      <protection/>
    </xf>
    <xf numFmtId="0" fontId="29" fillId="0" borderId="0" xfId="187" applyFont="1" applyBorder="1" applyAlignment="1">
      <alignment wrapText="1"/>
      <protection/>
    </xf>
    <xf numFmtId="0" fontId="27" fillId="0" borderId="0" xfId="183" applyFont="1" applyBorder="1">
      <alignment/>
      <protection/>
    </xf>
    <xf numFmtId="0" fontId="27" fillId="0" borderId="0" xfId="183" applyFont="1">
      <alignment/>
      <protection/>
    </xf>
    <xf numFmtId="3" fontId="29" fillId="0" borderId="0" xfId="183" applyNumberFormat="1" applyFont="1" applyFill="1">
      <alignment/>
      <protection/>
    </xf>
    <xf numFmtId="0" fontId="27" fillId="0" borderId="0" xfId="183" applyFont="1" applyFill="1" applyBorder="1" applyAlignment="1">
      <alignment wrapText="1"/>
      <protection/>
    </xf>
    <xf numFmtId="49" fontId="27" fillId="0" borderId="0" xfId="0" applyNumberFormat="1" applyFont="1" applyFill="1" applyAlignment="1">
      <alignment horizontal="center" wrapText="1"/>
    </xf>
    <xf numFmtId="0" fontId="27" fillId="0" borderId="0" xfId="183" applyFont="1" applyFill="1" applyBorder="1" applyAlignment="1">
      <alignment horizontal="left" wrapText="1"/>
      <protection/>
    </xf>
    <xf numFmtId="3" fontId="29" fillId="0" borderId="0" xfId="183" applyNumberFormat="1" applyFont="1" applyBorder="1">
      <alignment/>
      <protection/>
    </xf>
    <xf numFmtId="0" fontId="29" fillId="0" borderId="37" xfId="183" applyFont="1" applyBorder="1" applyAlignment="1">
      <alignment horizontal="left"/>
      <protection/>
    </xf>
    <xf numFmtId="0" fontId="29" fillId="0" borderId="36" xfId="183" applyFont="1" applyBorder="1" applyAlignment="1">
      <alignment wrapText="1"/>
      <protection/>
    </xf>
    <xf numFmtId="0" fontId="29" fillId="0" borderId="36" xfId="183" applyFont="1" applyFill="1" applyBorder="1">
      <alignment/>
      <protection/>
    </xf>
    <xf numFmtId="0" fontId="29" fillId="0" borderId="40" xfId="183" applyFont="1" applyFill="1" applyBorder="1">
      <alignment/>
      <protection/>
    </xf>
    <xf numFmtId="0" fontId="29" fillId="0" borderId="29" xfId="183" applyFont="1" applyFill="1" applyBorder="1">
      <alignment/>
      <protection/>
    </xf>
    <xf numFmtId="0" fontId="29" fillId="0" borderId="41" xfId="183" applyFont="1" applyBorder="1" applyAlignment="1">
      <alignment horizontal="left"/>
      <protection/>
    </xf>
    <xf numFmtId="0" fontId="29" fillId="0" borderId="42" xfId="183" applyFont="1" applyBorder="1" applyAlignment="1">
      <alignment wrapText="1"/>
      <protection/>
    </xf>
    <xf numFmtId="0" fontId="29" fillId="0" borderId="42" xfId="183" applyFont="1" applyFill="1" applyBorder="1">
      <alignment/>
      <protection/>
    </xf>
    <xf numFmtId="0" fontId="29" fillId="0" borderId="43" xfId="183" applyFont="1" applyFill="1" applyBorder="1">
      <alignment/>
      <protection/>
    </xf>
    <xf numFmtId="0" fontId="29" fillId="0" borderId="44" xfId="183" applyFont="1" applyFill="1" applyBorder="1">
      <alignment/>
      <protection/>
    </xf>
    <xf numFmtId="0" fontId="29" fillId="0" borderId="13" xfId="183" applyFont="1" applyBorder="1" applyAlignment="1">
      <alignment horizontal="left"/>
      <protection/>
    </xf>
    <xf numFmtId="0" fontId="29" fillId="0" borderId="11" xfId="183" applyFont="1" applyBorder="1" applyAlignment="1">
      <alignment wrapText="1"/>
      <protection/>
    </xf>
    <xf numFmtId="0" fontId="29" fillId="0" borderId="11" xfId="183" applyFont="1" applyFill="1" applyBorder="1">
      <alignment/>
      <protection/>
    </xf>
    <xf numFmtId="0" fontId="29" fillId="0" borderId="14" xfId="183" applyFont="1" applyFill="1" applyBorder="1">
      <alignment/>
      <protection/>
    </xf>
    <xf numFmtId="0" fontId="29" fillId="0" borderId="15" xfId="183" applyFont="1" applyFill="1" applyBorder="1">
      <alignment/>
      <protection/>
    </xf>
    <xf numFmtId="0" fontId="29" fillId="0" borderId="16" xfId="183" applyFont="1" applyBorder="1" applyAlignment="1">
      <alignment horizontal="left"/>
      <protection/>
    </xf>
    <xf numFmtId="0" fontId="29" fillId="0" borderId="17" xfId="183" applyFont="1" applyBorder="1" applyAlignment="1">
      <alignment wrapText="1"/>
      <protection/>
    </xf>
    <xf numFmtId="0" fontId="29" fillId="0" borderId="17" xfId="183" applyFont="1" applyBorder="1">
      <alignment/>
      <protection/>
    </xf>
    <xf numFmtId="0" fontId="29" fillId="0" borderId="17" xfId="183" applyFont="1" applyFill="1" applyBorder="1">
      <alignment/>
      <protection/>
    </xf>
    <xf numFmtId="0" fontId="29" fillId="0" borderId="45" xfId="183" applyFont="1" applyBorder="1">
      <alignment/>
      <protection/>
    </xf>
    <xf numFmtId="0" fontId="29" fillId="0" borderId="18" xfId="183" applyFont="1" applyFill="1" applyBorder="1">
      <alignment/>
      <protection/>
    </xf>
    <xf numFmtId="0" fontId="29" fillId="0" borderId="19" xfId="183" applyFont="1" applyBorder="1" applyAlignment="1">
      <alignment horizontal="left"/>
      <protection/>
    </xf>
    <xf numFmtId="0" fontId="29" fillId="0" borderId="10" xfId="183" applyFont="1" applyBorder="1" applyAlignment="1">
      <alignment wrapText="1"/>
      <protection/>
    </xf>
    <xf numFmtId="0" fontId="29" fillId="0" borderId="30" xfId="183" applyFont="1" applyFill="1" applyBorder="1">
      <alignment/>
      <protection/>
    </xf>
    <xf numFmtId="0" fontId="29" fillId="0" borderId="30" xfId="183" applyFont="1" applyBorder="1">
      <alignment/>
      <protection/>
    </xf>
    <xf numFmtId="0" fontId="29" fillId="0" borderId="46" xfId="183" applyFont="1" applyBorder="1" applyAlignment="1">
      <alignment wrapText="1"/>
      <protection/>
    </xf>
    <xf numFmtId="0" fontId="29" fillId="0" borderId="47" xfId="189" applyFont="1" applyBorder="1" applyAlignment="1">
      <alignment horizontal="right" wrapText="1"/>
      <protection/>
    </xf>
    <xf numFmtId="0" fontId="29" fillId="0" borderId="46" xfId="183" applyFont="1" applyFill="1" applyBorder="1">
      <alignment/>
      <protection/>
    </xf>
    <xf numFmtId="0" fontId="29" fillId="0" borderId="48" xfId="183" applyFont="1" applyFill="1" applyBorder="1">
      <alignment/>
      <protection/>
    </xf>
    <xf numFmtId="0" fontId="27" fillId="0" borderId="13" xfId="183" applyFont="1" applyBorder="1">
      <alignment/>
      <protection/>
    </xf>
    <xf numFmtId="0" fontId="29" fillId="0" borderId="11" xfId="183" applyFont="1" applyBorder="1" applyAlignment="1">
      <alignment horizontal="right"/>
      <protection/>
    </xf>
    <xf numFmtId="3" fontId="27" fillId="0" borderId="0" xfId="183" applyNumberFormat="1" applyFont="1" applyBorder="1" applyAlignment="1">
      <alignment horizontal="right" wrapText="1"/>
      <protection/>
    </xf>
    <xf numFmtId="0" fontId="29" fillId="0" borderId="0" xfId="183" applyFont="1" applyFill="1" applyBorder="1" applyProtection="1">
      <alignment/>
      <protection/>
    </xf>
    <xf numFmtId="0" fontId="27" fillId="0" borderId="0" xfId="183" applyFont="1" applyFill="1" applyBorder="1" applyAlignment="1" applyProtection="1">
      <alignment horizontal="left" wrapText="1"/>
      <protection/>
    </xf>
    <xf numFmtId="3" fontId="29" fillId="0" borderId="0" xfId="183" applyNumberFormat="1" applyFont="1" applyFill="1" applyBorder="1" applyAlignment="1" applyProtection="1">
      <alignment horizontal="center"/>
      <protection/>
    </xf>
    <xf numFmtId="1" fontId="29" fillId="0" borderId="0" xfId="183" applyNumberFormat="1" applyFont="1" applyFill="1" applyBorder="1" applyProtection="1">
      <alignment/>
      <protection/>
    </xf>
    <xf numFmtId="0" fontId="29" fillId="0" borderId="0" xfId="183" applyFont="1" applyFill="1" applyBorder="1" applyAlignment="1">
      <alignment horizontal="right"/>
      <protection/>
    </xf>
    <xf numFmtId="3" fontId="29" fillId="0" borderId="0" xfId="183" applyNumberFormat="1" applyFont="1" applyFill="1" applyBorder="1" applyAlignment="1">
      <alignment wrapText="1"/>
      <protection/>
    </xf>
    <xf numFmtId="0" fontId="0" fillId="0" borderId="0" xfId="189">
      <alignment/>
      <protection/>
    </xf>
    <xf numFmtId="0" fontId="24" fillId="0" borderId="10" xfId="189" applyFont="1" applyBorder="1" applyAlignment="1">
      <alignment horizontal="justify" vertical="top" wrapText="1"/>
      <protection/>
    </xf>
    <xf numFmtId="0" fontId="24" fillId="0" borderId="10" xfId="189" applyFont="1" applyBorder="1" applyAlignment="1">
      <alignment horizontal="center" vertical="top" wrapText="1"/>
      <protection/>
    </xf>
    <xf numFmtId="0" fontId="23" fillId="0" borderId="10" xfId="189" applyFont="1" applyBorder="1" applyAlignment="1">
      <alignment vertical="top" wrapText="1"/>
      <protection/>
    </xf>
    <xf numFmtId="0" fontId="23" fillId="0" borderId="10" xfId="207" applyNumberFormat="1" applyFont="1" applyBorder="1" applyAlignment="1">
      <alignment horizontal="center" vertical="center"/>
    </xf>
    <xf numFmtId="0" fontId="23" fillId="0" borderId="10" xfId="189" applyFont="1" applyBorder="1" applyAlignment="1">
      <alignment horizontal="center" vertical="center" wrapText="1"/>
      <protection/>
    </xf>
    <xf numFmtId="0" fontId="25" fillId="0" borderId="0" xfId="189" applyFont="1">
      <alignment/>
      <protection/>
    </xf>
    <xf numFmtId="0" fontId="24" fillId="0" borderId="17" xfId="189" applyFont="1" applyBorder="1" applyAlignment="1">
      <alignment horizontal="justify" vertical="top" wrapText="1"/>
      <protection/>
    </xf>
    <xf numFmtId="1" fontId="24" fillId="0" borderId="47" xfId="189" applyNumberFormat="1" applyFont="1" applyBorder="1" applyAlignment="1">
      <alignment horizontal="center" vertical="top" wrapText="1"/>
      <protection/>
    </xf>
    <xf numFmtId="0" fontId="23" fillId="0" borderId="17" xfId="189" applyFont="1" applyBorder="1" applyAlignment="1">
      <alignment horizontal="justify" vertical="top" wrapText="1"/>
      <protection/>
    </xf>
    <xf numFmtId="0" fontId="23" fillId="0" borderId="47" xfId="189" applyFont="1" applyBorder="1" applyAlignment="1">
      <alignment horizontal="center" vertical="top" wrapText="1"/>
      <protection/>
    </xf>
    <xf numFmtId="0" fontId="23" fillId="0" borderId="47" xfId="189" applyFont="1" applyFill="1" applyBorder="1" applyAlignment="1">
      <alignment horizontal="center" vertical="top" wrapText="1"/>
      <protection/>
    </xf>
    <xf numFmtId="0" fontId="23" fillId="0" borderId="21" xfId="189" applyFont="1" applyBorder="1" applyAlignment="1">
      <alignment horizontal="center" vertical="top" wrapText="1"/>
      <protection/>
    </xf>
    <xf numFmtId="0" fontId="26" fillId="0" borderId="47" xfId="189" applyFont="1" applyBorder="1" applyAlignment="1">
      <alignment horizontal="center" vertical="top" wrapText="1"/>
      <protection/>
    </xf>
    <xf numFmtId="0" fontId="26" fillId="0" borderId="47" xfId="189" applyFont="1" applyFill="1" applyBorder="1" applyAlignment="1">
      <alignment horizontal="center" vertical="top" wrapText="1"/>
      <protection/>
    </xf>
    <xf numFmtId="0" fontId="24" fillId="0" borderId="17" xfId="189" applyFont="1" applyBorder="1" applyAlignment="1">
      <alignment vertical="top" wrapText="1"/>
      <protection/>
    </xf>
    <xf numFmtId="0" fontId="24" fillId="0" borderId="47" xfId="189" applyFont="1" applyBorder="1" applyAlignment="1">
      <alignment horizontal="center" vertical="top" wrapText="1"/>
      <protection/>
    </xf>
    <xf numFmtId="0" fontId="23" fillId="0" borderId="0" xfId="189" applyFont="1">
      <alignment/>
      <protection/>
    </xf>
    <xf numFmtId="0" fontId="22" fillId="0" borderId="0" xfId="189" applyFont="1" applyAlignment="1">
      <alignment horizontal="center"/>
      <protection/>
    </xf>
    <xf numFmtId="0" fontId="0" fillId="0" borderId="10" xfId="207" applyNumberFormat="1" applyFont="1" applyFill="1" applyBorder="1" applyAlignment="1">
      <alignment horizontal="center" vertical="center"/>
    </xf>
    <xf numFmtId="0" fontId="27" fillId="0" borderId="17" xfId="189" applyFont="1" applyBorder="1" applyAlignment="1">
      <alignment horizontal="justify" vertical="top" wrapText="1"/>
      <protection/>
    </xf>
    <xf numFmtId="0" fontId="27" fillId="0" borderId="47" xfId="189" applyFont="1" applyBorder="1" applyAlignment="1">
      <alignment horizontal="center" vertical="top" wrapText="1"/>
      <protection/>
    </xf>
    <xf numFmtId="0" fontId="27" fillId="0" borderId="47" xfId="189" applyFont="1" applyFill="1" applyBorder="1" applyAlignment="1">
      <alignment horizontal="center" vertical="top" wrapText="1"/>
      <protection/>
    </xf>
    <xf numFmtId="0" fontId="27" fillId="0" borderId="21" xfId="189" applyFont="1" applyBorder="1" applyAlignment="1">
      <alignment horizontal="center" vertical="top" wrapText="1"/>
      <protection/>
    </xf>
    <xf numFmtId="0" fontId="28" fillId="0" borderId="47" xfId="189" applyFont="1" applyBorder="1" applyAlignment="1">
      <alignment horizontal="center" vertical="top" wrapText="1"/>
      <protection/>
    </xf>
    <xf numFmtId="0" fontId="23" fillId="0" borderId="0" xfId="189" applyFont="1" applyBorder="1" applyAlignment="1">
      <alignment horizontal="left"/>
      <protection/>
    </xf>
    <xf numFmtId="49" fontId="29" fillId="0" borderId="13" xfId="183" applyNumberFormat="1" applyFont="1" applyFill="1" applyBorder="1">
      <alignment/>
      <protection/>
    </xf>
    <xf numFmtId="0" fontId="28" fillId="0" borderId="0" xfId="183" applyFont="1" applyFill="1" applyBorder="1" applyAlignment="1">
      <alignment horizontal="right" wrapText="1"/>
      <protection/>
    </xf>
    <xf numFmtId="3" fontId="0" fillId="46" borderId="0" xfId="196" applyNumberFormat="1" applyFont="1" applyFill="1">
      <alignment/>
      <protection/>
    </xf>
    <xf numFmtId="0" fontId="0" fillId="0" borderId="0" xfId="196" applyFont="1" applyAlignment="1">
      <alignment horizontal="right"/>
      <protection/>
    </xf>
    <xf numFmtId="0" fontId="23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37" xfId="0" applyFont="1" applyFill="1" applyBorder="1" applyAlignment="1">
      <alignment wrapText="1"/>
    </xf>
    <xf numFmtId="3" fontId="0" fillId="0" borderId="49" xfId="196" applyNumberFormat="1" applyFont="1" applyBorder="1" applyAlignment="1">
      <alignment/>
      <protection/>
    </xf>
    <xf numFmtId="0" fontId="0" fillId="0" borderId="19" xfId="0" applyFont="1" applyFill="1" applyBorder="1" applyAlignment="1">
      <alignment wrapText="1"/>
    </xf>
    <xf numFmtId="3" fontId="0" fillId="0" borderId="50" xfId="196" applyNumberFormat="1" applyFont="1" applyBorder="1" applyAlignment="1">
      <alignment/>
      <protection/>
    </xf>
    <xf numFmtId="0" fontId="0" fillId="0" borderId="51" xfId="0" applyFont="1" applyFill="1" applyBorder="1" applyAlignment="1">
      <alignment wrapText="1"/>
    </xf>
    <xf numFmtId="0" fontId="37" fillId="0" borderId="37" xfId="0" applyFont="1" applyBorder="1" applyAlignment="1">
      <alignment vertical="center" wrapText="1"/>
    </xf>
    <xf numFmtId="3" fontId="0" fillId="0" borderId="49" xfId="196" applyNumberFormat="1" applyFont="1" applyFill="1" applyBorder="1" applyAlignment="1">
      <alignment/>
      <protection/>
    </xf>
    <xf numFmtId="3" fontId="0" fillId="0" borderId="52" xfId="196" applyNumberFormat="1" applyFont="1" applyFill="1" applyBorder="1" applyAlignment="1">
      <alignment/>
      <protection/>
    </xf>
    <xf numFmtId="0" fontId="23" fillId="0" borderId="42" xfId="189" applyFont="1" applyBorder="1" applyAlignment="1">
      <alignment horizontal="center" vertical="top" wrapText="1"/>
      <protection/>
    </xf>
    <xf numFmtId="0" fontId="37" fillId="0" borderId="53" xfId="0" applyFont="1" applyBorder="1" applyAlignment="1">
      <alignment vertical="center" wrapText="1"/>
    </xf>
    <xf numFmtId="0" fontId="0" fillId="0" borderId="53" xfId="0" applyFont="1" applyFill="1" applyBorder="1" applyAlignment="1">
      <alignment wrapText="1"/>
    </xf>
    <xf numFmtId="3" fontId="0" fillId="0" borderId="54" xfId="196" applyNumberFormat="1" applyFont="1" applyBorder="1" applyAlignment="1">
      <alignment/>
      <protection/>
    </xf>
    <xf numFmtId="3" fontId="0" fillId="0" borderId="0" xfId="196" applyNumberFormat="1" applyFont="1" applyAlignment="1">
      <alignment horizontal="right"/>
      <protection/>
    </xf>
    <xf numFmtId="3" fontId="0" fillId="0" borderId="0" xfId="196" applyNumberFormat="1" applyFont="1" applyAlignment="1">
      <alignment horizontal="right" wrapText="1"/>
      <protection/>
    </xf>
    <xf numFmtId="0" fontId="25" fillId="0" borderId="0" xfId="196" applyFont="1" applyAlignment="1">
      <alignment horizontal="right"/>
      <protection/>
    </xf>
    <xf numFmtId="0" fontId="27" fillId="47" borderId="11" xfId="185" applyFont="1" applyFill="1" applyBorder="1" applyAlignment="1">
      <alignment vertical="center" wrapText="1"/>
      <protection/>
    </xf>
    <xf numFmtId="0" fontId="30" fillId="0" borderId="35" xfId="183" applyFont="1" applyFill="1" applyBorder="1" applyAlignment="1">
      <alignment horizontal="center" wrapText="1"/>
      <protection/>
    </xf>
    <xf numFmtId="0" fontId="30" fillId="0" borderId="35" xfId="183" applyFont="1" applyBorder="1" applyAlignment="1">
      <alignment horizontal="center" wrapText="1"/>
      <protection/>
    </xf>
    <xf numFmtId="0" fontId="30" fillId="0" borderId="0" xfId="183" applyFont="1" applyFill="1" applyAlignment="1">
      <alignment horizontal="left"/>
      <protection/>
    </xf>
    <xf numFmtId="0" fontId="23" fillId="0" borderId="55" xfId="189" applyFont="1" applyBorder="1" applyAlignment="1">
      <alignment horizontal="left"/>
      <protection/>
    </xf>
    <xf numFmtId="0" fontId="22" fillId="0" borderId="0" xfId="189" applyFont="1" applyAlignment="1">
      <alignment horizontal="center"/>
      <protection/>
    </xf>
    <xf numFmtId="0" fontId="22" fillId="0" borderId="0" xfId="189" applyFont="1" applyAlignment="1">
      <alignment horizontal="center"/>
      <protection/>
    </xf>
    <xf numFmtId="0" fontId="23" fillId="0" borderId="42" xfId="189" applyFont="1" applyBorder="1" applyAlignment="1">
      <alignment horizontal="center" vertical="top" wrapText="1"/>
      <protection/>
    </xf>
    <xf numFmtId="0" fontId="23" fillId="0" borderId="17" xfId="189" applyFont="1" applyBorder="1" applyAlignment="1">
      <alignment horizontal="center" vertical="top" wrapText="1"/>
      <protection/>
    </xf>
    <xf numFmtId="0" fontId="23" fillId="0" borderId="0" xfId="189" applyFont="1" applyBorder="1" applyAlignment="1">
      <alignment horizontal="left"/>
      <protection/>
    </xf>
    <xf numFmtId="0" fontId="32" fillId="0" borderId="0" xfId="196" applyFont="1" applyAlignment="1">
      <alignment horizontal="center"/>
      <protection/>
    </xf>
    <xf numFmtId="0" fontId="32" fillId="0" borderId="0" xfId="196" applyFont="1" applyAlignment="1">
      <alignment horizontal="center" wrapText="1"/>
      <protection/>
    </xf>
  </cellXfs>
  <cellStyles count="208">
    <cellStyle name="Normal" xfId="0"/>
    <cellStyle name="1. izcēlums 2" xfId="15"/>
    <cellStyle name="2. izcēlums 2" xfId="16"/>
    <cellStyle name="20% - Accent1" xfId="17"/>
    <cellStyle name="20% - Accent1 2 2" xfId="18"/>
    <cellStyle name="20% - Accent1 2 2 2" xfId="19"/>
    <cellStyle name="20% - Accent1 2 2 3" xfId="20"/>
    <cellStyle name="20% - Accent2" xfId="21"/>
    <cellStyle name="20% - Accent2 2 2" xfId="22"/>
    <cellStyle name="20% - Accent2 2 2 2" xfId="23"/>
    <cellStyle name="20% - Accent2 2 2 3" xfId="24"/>
    <cellStyle name="20% - Accent3" xfId="25"/>
    <cellStyle name="20% - Accent3 2 2" xfId="26"/>
    <cellStyle name="20% - Accent3 2 2 2" xfId="27"/>
    <cellStyle name="20% - Accent3 2 2 3" xfId="28"/>
    <cellStyle name="20% - Accent4" xfId="29"/>
    <cellStyle name="20% - Accent4 2 2" xfId="30"/>
    <cellStyle name="20% - Accent4 2 2 2" xfId="31"/>
    <cellStyle name="20% - Accent4 2 2 3" xfId="32"/>
    <cellStyle name="20% - Accent5" xfId="33"/>
    <cellStyle name="20% - Accent5 2 2" xfId="34"/>
    <cellStyle name="20% - Accent5 2 2 2" xfId="35"/>
    <cellStyle name="20% - Accent5 2 2 3" xfId="36"/>
    <cellStyle name="20% - Accent6" xfId="37"/>
    <cellStyle name="20% - Accent6 2 2" xfId="38"/>
    <cellStyle name="20% - Accent6 2 2 2" xfId="39"/>
    <cellStyle name="20% - Accent6 2 2 3" xfId="40"/>
    <cellStyle name="20% no 1. izcēluma 2" xfId="41"/>
    <cellStyle name="20% no 2. izcēluma 2" xfId="42"/>
    <cellStyle name="20% no 3. izcēluma 2" xfId="43"/>
    <cellStyle name="20% no 4. izcēluma 2" xfId="44"/>
    <cellStyle name="20% no 5. izcēluma 2" xfId="45"/>
    <cellStyle name="20% no 6. izcēluma 2" xfId="46"/>
    <cellStyle name="3. izcēlums  2" xfId="47"/>
    <cellStyle name="4. izcēlums 2" xfId="48"/>
    <cellStyle name="40% - Accent1" xfId="49"/>
    <cellStyle name="40% - Accent1 2 2" xfId="50"/>
    <cellStyle name="40% - Accent1 2 2 2" xfId="51"/>
    <cellStyle name="40% - Accent1 2 2 3" xfId="52"/>
    <cellStyle name="40% - Accent2" xfId="53"/>
    <cellStyle name="40% - Accent2 2 2" xfId="54"/>
    <cellStyle name="40% - Accent2 2 2 2" xfId="55"/>
    <cellStyle name="40% - Accent2 2 2 3" xfId="56"/>
    <cellStyle name="40% - Accent3" xfId="57"/>
    <cellStyle name="40% - Accent3 2 2" xfId="58"/>
    <cellStyle name="40% - Accent3 2 2 2" xfId="59"/>
    <cellStyle name="40% - Accent3 2 2 3" xfId="60"/>
    <cellStyle name="40% - Accent4" xfId="61"/>
    <cellStyle name="40% - Accent4 2 2" xfId="62"/>
    <cellStyle name="40% - Accent4 2 2 2" xfId="63"/>
    <cellStyle name="40% - Accent4 2 2 3" xfId="64"/>
    <cellStyle name="40% - Accent5" xfId="65"/>
    <cellStyle name="40% - Accent5 2 2" xfId="66"/>
    <cellStyle name="40% - Accent5 2 2 2" xfId="67"/>
    <cellStyle name="40% - Accent5 2 2 3" xfId="68"/>
    <cellStyle name="40% - Accent6" xfId="69"/>
    <cellStyle name="40% - Accent6 2 2" xfId="70"/>
    <cellStyle name="40% - Accent6 2 2 2" xfId="71"/>
    <cellStyle name="40% - Accent6 2 2 3" xfId="72"/>
    <cellStyle name="40% no 1. izcēluma 2" xfId="73"/>
    <cellStyle name="40% no 2. izcēluma 2" xfId="74"/>
    <cellStyle name="40% no 3. izcēluma 2" xfId="75"/>
    <cellStyle name="40% no 4. izcēluma 2" xfId="76"/>
    <cellStyle name="40% no 5. izcēluma 2" xfId="77"/>
    <cellStyle name="40% no 6. izcēluma 2" xfId="78"/>
    <cellStyle name="5. izcēlums 2" xfId="79"/>
    <cellStyle name="6. izcēlums 2" xfId="80"/>
    <cellStyle name="60% - Accent1" xfId="81"/>
    <cellStyle name="60% - Accent1 2 2" xfId="82"/>
    <cellStyle name="60% - Accent2" xfId="83"/>
    <cellStyle name="60% - Accent2 2 2" xfId="84"/>
    <cellStyle name="60% - Accent3" xfId="85"/>
    <cellStyle name="60% - Accent3 2 2" xfId="86"/>
    <cellStyle name="60% - Accent4" xfId="87"/>
    <cellStyle name="60% - Accent4 2 2" xfId="88"/>
    <cellStyle name="60% - Accent5" xfId="89"/>
    <cellStyle name="60% - Accent5 2 2" xfId="90"/>
    <cellStyle name="60% - Accent6" xfId="91"/>
    <cellStyle name="60% - Accent6 2 2" xfId="92"/>
    <cellStyle name="60% no 1. izcēluma 2" xfId="93"/>
    <cellStyle name="60% no 2. izcēluma 2" xfId="94"/>
    <cellStyle name="60% no 3. izcēluma 2" xfId="95"/>
    <cellStyle name="60% no 4. izcēluma 2" xfId="96"/>
    <cellStyle name="60% no 5. izcēluma 2" xfId="97"/>
    <cellStyle name="60% no 6. izcēluma 2" xfId="98"/>
    <cellStyle name="Accent1" xfId="99"/>
    <cellStyle name="Accent1 2 2" xfId="100"/>
    <cellStyle name="Accent2" xfId="101"/>
    <cellStyle name="Accent2 2 2" xfId="102"/>
    <cellStyle name="Accent3" xfId="103"/>
    <cellStyle name="Accent3 2 2" xfId="104"/>
    <cellStyle name="Accent4" xfId="105"/>
    <cellStyle name="Accent4 2 2" xfId="106"/>
    <cellStyle name="Accent5" xfId="107"/>
    <cellStyle name="Accent5 2 2" xfId="108"/>
    <cellStyle name="Accent6" xfId="109"/>
    <cellStyle name="Accent6 2 2" xfId="110"/>
    <cellStyle name="Aprēķināšana 2" xfId="111"/>
    <cellStyle name="Bad" xfId="112"/>
    <cellStyle name="Bad 2 2" xfId="113"/>
    <cellStyle name="Brīdinājuma teksts 2" xfId="114"/>
    <cellStyle name="Calculation" xfId="115"/>
    <cellStyle name="Calculation 2 2" xfId="116"/>
    <cellStyle name="Check Cell" xfId="117"/>
    <cellStyle name="Check Cell 2 2" xfId="118"/>
    <cellStyle name="Comma" xfId="119"/>
    <cellStyle name="Comma [0]" xfId="120"/>
    <cellStyle name="Currency" xfId="121"/>
    <cellStyle name="Currency [0]" xfId="122"/>
    <cellStyle name="Currency 2" xfId="123"/>
    <cellStyle name="Currency 2 2" xfId="124"/>
    <cellStyle name="Explanatory Text" xfId="125"/>
    <cellStyle name="Explanatory Text 2 2" xfId="126"/>
    <cellStyle name="Followed Hyperlink" xfId="127"/>
    <cellStyle name="Good" xfId="128"/>
    <cellStyle name="Good 2 2" xfId="129"/>
    <cellStyle name="Heading 1" xfId="130"/>
    <cellStyle name="Heading 1 2 2" xfId="131"/>
    <cellStyle name="Heading 2" xfId="132"/>
    <cellStyle name="Heading 2 2 2" xfId="133"/>
    <cellStyle name="Heading 3" xfId="134"/>
    <cellStyle name="Heading 3 2 2" xfId="135"/>
    <cellStyle name="Heading 4" xfId="136"/>
    <cellStyle name="Heading 4 2 2" xfId="137"/>
    <cellStyle name="Hyperlink" xfId="138"/>
    <cellStyle name="Ievade 2" xfId="139"/>
    <cellStyle name="Input" xfId="140"/>
    <cellStyle name="Input 2 2" xfId="141"/>
    <cellStyle name="Izvade 2" xfId="142"/>
    <cellStyle name="Kopsumma 2" xfId="143"/>
    <cellStyle name="Labs 2" xfId="144"/>
    <cellStyle name="Linked Cell" xfId="145"/>
    <cellStyle name="Linked Cell 2 2" xfId="146"/>
    <cellStyle name="Neitrāls 2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 3" xfId="167"/>
    <cellStyle name="Normal 20" xfId="168"/>
    <cellStyle name="Normal 20 2" xfId="169"/>
    <cellStyle name="Normal 21" xfId="170"/>
    <cellStyle name="Normal 21 2" xfId="171"/>
    <cellStyle name="Normal 3 2" xfId="172"/>
    <cellStyle name="Normal 4" xfId="173"/>
    <cellStyle name="Normal 4 2" xfId="174"/>
    <cellStyle name="Normal 4_7-4" xfId="175"/>
    <cellStyle name="Normal 5" xfId="176"/>
    <cellStyle name="Normal 5 2" xfId="177"/>
    <cellStyle name="Normal 8" xfId="178"/>
    <cellStyle name="Normal 8 2" xfId="179"/>
    <cellStyle name="Normal 9" xfId="180"/>
    <cellStyle name="Normal 9 2" xfId="181"/>
    <cellStyle name="Normal_2009.g plāns apst 2" xfId="182"/>
    <cellStyle name="Normal_2009.g plāns apst 3" xfId="183"/>
    <cellStyle name="Normal_2009.g plāns apst_2015.g. Ieņēmumu un izdevumu plāns" xfId="184"/>
    <cellStyle name="Normal_Sheet1" xfId="185"/>
    <cellStyle name="Normal_Sheet1_Pielikumi oktobra korekcijam 2" xfId="186"/>
    <cellStyle name="Normal_Specb.2009.g. decembra korekcijas saīsin." xfId="187"/>
    <cellStyle name="Normal_Specb.ziedoj.un davin. 2011.g. decembra korekcijas" xfId="188"/>
    <cellStyle name="Normal_Specbudz.kopsavilkums 2006.g un korekc. 2" xfId="189"/>
    <cellStyle name="Nosaukums 2" xfId="190"/>
    <cellStyle name="Note" xfId="191"/>
    <cellStyle name="Note 2 2" xfId="192"/>
    <cellStyle name="Output" xfId="193"/>
    <cellStyle name="Output 2 2" xfId="194"/>
    <cellStyle name="Parastais_FMLikp01_p05_221205_pap_afp_makp" xfId="195"/>
    <cellStyle name="Parasts 2" xfId="196"/>
    <cellStyle name="Parasts 2 2" xfId="197"/>
    <cellStyle name="Parasts 2_2016.g. Ieņēmumu un izdevumu plāns" xfId="198"/>
    <cellStyle name="Parasts 3" xfId="199"/>
    <cellStyle name="Paskaidrojošs teksts 2" xfId="200"/>
    <cellStyle name="Pārbaudes šūna 2" xfId="201"/>
    <cellStyle name="Percent" xfId="202"/>
    <cellStyle name="Percent 2" xfId="203"/>
    <cellStyle name="Piezīme 2" xfId="204"/>
    <cellStyle name="Procenti 2" xfId="205"/>
    <cellStyle name="Procenti 3" xfId="206"/>
    <cellStyle name="Procenti 4" xfId="207"/>
    <cellStyle name="Saistīta šūna 2" xfId="208"/>
    <cellStyle name="Slikts 2" xfId="209"/>
    <cellStyle name="Style 1" xfId="210"/>
    <cellStyle name="Title" xfId="211"/>
    <cellStyle name="Title 2 2" xfId="212"/>
    <cellStyle name="Total" xfId="213"/>
    <cellStyle name="Total 2 2" xfId="214"/>
    <cellStyle name="V?st." xfId="215"/>
    <cellStyle name="Virsraksts 1 2" xfId="216"/>
    <cellStyle name="Virsraksts 2 2" xfId="217"/>
    <cellStyle name="Virsraksts 3 2" xfId="218"/>
    <cellStyle name="Virsraksts 4 2" xfId="219"/>
    <cellStyle name="Warning Text" xfId="220"/>
    <cellStyle name="Warning Text 2 2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228600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xSplit="2" ySplit="6" topLeftCell="C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3" sqref="D3"/>
    </sheetView>
  </sheetViews>
  <sheetFormatPr defaultColWidth="9.140625" defaultRowHeight="12.75"/>
  <cols>
    <col min="1" max="1" width="10.8515625" style="76" customWidth="1"/>
    <col min="2" max="2" width="44.28125" style="77" customWidth="1"/>
    <col min="3" max="3" width="10.7109375" style="76" customWidth="1"/>
    <col min="4" max="4" width="9.7109375" style="76" customWidth="1"/>
    <col min="5" max="5" width="10.00390625" style="76" bestFit="1" customWidth="1"/>
    <col min="6" max="6" width="9.7109375" style="76" customWidth="1"/>
    <col min="7" max="7" width="10.7109375" style="76" customWidth="1"/>
    <col min="8" max="10" width="9.7109375" style="76" bestFit="1" customWidth="1"/>
    <col min="11" max="11" width="9.7109375" style="76" customWidth="1"/>
    <col min="12" max="12" width="11.57421875" style="79" customWidth="1"/>
    <col min="13" max="16384" width="9.140625" style="76" customWidth="1"/>
  </cols>
  <sheetData>
    <row r="1" ht="15">
      <c r="D1" s="78" t="s">
        <v>77</v>
      </c>
    </row>
    <row r="2" spans="1:4" ht="15">
      <c r="A2" s="80"/>
      <c r="D2" s="80" t="s">
        <v>189</v>
      </c>
    </row>
    <row r="3" spans="1:4" ht="15">
      <c r="A3" s="80"/>
      <c r="D3" s="80" t="s">
        <v>190</v>
      </c>
    </row>
    <row r="4" spans="1:11" ht="20.25">
      <c r="A4" s="81" t="s">
        <v>139</v>
      </c>
      <c r="B4" s="81"/>
      <c r="C4" s="81"/>
      <c r="J4" s="82"/>
      <c r="K4" s="82"/>
    </row>
    <row r="5" spans="1:3" ht="15.75" thickBot="1">
      <c r="A5" s="80"/>
      <c r="B5" s="83"/>
      <c r="C5" s="80"/>
    </row>
    <row r="6" spans="1:12" ht="102.75" customHeight="1" thickBot="1">
      <c r="A6" s="84" t="s">
        <v>0</v>
      </c>
      <c r="B6" s="85" t="s">
        <v>49</v>
      </c>
      <c r="C6" s="5" t="s">
        <v>140</v>
      </c>
      <c r="D6" s="86" t="s">
        <v>141</v>
      </c>
      <c r="E6" s="86" t="s">
        <v>142</v>
      </c>
      <c r="F6" s="86" t="s">
        <v>143</v>
      </c>
      <c r="G6" s="86" t="s">
        <v>144</v>
      </c>
      <c r="H6" s="86" t="s">
        <v>145</v>
      </c>
      <c r="I6" s="86" t="s">
        <v>146</v>
      </c>
      <c r="J6" s="86" t="s">
        <v>147</v>
      </c>
      <c r="K6" s="87" t="s">
        <v>148</v>
      </c>
      <c r="L6" s="88" t="s">
        <v>149</v>
      </c>
    </row>
    <row r="7" spans="1:13" ht="15">
      <c r="A7" s="89"/>
      <c r="B7" s="90" t="s">
        <v>11</v>
      </c>
      <c r="C7" s="91">
        <f>C8</f>
        <v>100000</v>
      </c>
      <c r="D7" s="91">
        <f aca="true" t="shared" si="0" ref="D7:K7">D8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2">
        <f aca="true" t="shared" si="1" ref="L7:L17">SUM(C7:K7)</f>
        <v>100000</v>
      </c>
      <c r="M7" s="93"/>
    </row>
    <row r="8" spans="1:12" ht="15">
      <c r="A8" s="94" t="s">
        <v>50</v>
      </c>
      <c r="B8" s="95" t="s">
        <v>51</v>
      </c>
      <c r="C8" s="96">
        <v>100000</v>
      </c>
      <c r="D8" s="96"/>
      <c r="E8" s="96"/>
      <c r="F8" s="96"/>
      <c r="G8" s="96"/>
      <c r="H8" s="96"/>
      <c r="I8" s="96"/>
      <c r="J8" s="96"/>
      <c r="K8" s="96"/>
      <c r="L8" s="97">
        <f t="shared" si="1"/>
        <v>100000</v>
      </c>
    </row>
    <row r="9" spans="1:12" ht="15">
      <c r="A9" s="98"/>
      <c r="B9" s="99" t="s">
        <v>12</v>
      </c>
      <c r="C9" s="100">
        <f aca="true" t="shared" si="2" ref="C9:K9">SUM(C10:C10)</f>
        <v>0</v>
      </c>
      <c r="D9" s="101">
        <f t="shared" si="2"/>
        <v>0</v>
      </c>
      <c r="E9" s="101">
        <f t="shared" si="2"/>
        <v>0</v>
      </c>
      <c r="F9" s="101">
        <f t="shared" si="2"/>
        <v>0</v>
      </c>
      <c r="G9" s="101">
        <f t="shared" si="2"/>
        <v>0</v>
      </c>
      <c r="H9" s="101">
        <f t="shared" si="2"/>
        <v>0</v>
      </c>
      <c r="I9" s="101">
        <f t="shared" si="2"/>
        <v>0</v>
      </c>
      <c r="J9" s="100">
        <f t="shared" si="2"/>
        <v>0</v>
      </c>
      <c r="K9" s="101">
        <f t="shared" si="2"/>
        <v>0</v>
      </c>
      <c r="L9" s="92">
        <f t="shared" si="1"/>
        <v>0</v>
      </c>
    </row>
    <row r="10" spans="1:12" ht="15">
      <c r="A10" s="94" t="s">
        <v>150</v>
      </c>
      <c r="B10" s="95" t="s">
        <v>151</v>
      </c>
      <c r="C10" s="96"/>
      <c r="D10" s="102"/>
      <c r="E10" s="103"/>
      <c r="F10" s="104"/>
      <c r="G10" s="104"/>
      <c r="H10" s="104"/>
      <c r="I10" s="104"/>
      <c r="J10" s="104"/>
      <c r="K10" s="105"/>
      <c r="L10" s="97">
        <f t="shared" si="1"/>
        <v>0</v>
      </c>
    </row>
    <row r="11" spans="1:12" s="79" customFormat="1" ht="28.5">
      <c r="A11" s="106" t="s">
        <v>75</v>
      </c>
      <c r="B11" s="99" t="s">
        <v>76</v>
      </c>
      <c r="C11" s="100">
        <v>909500</v>
      </c>
      <c r="D11" s="107"/>
      <c r="E11" s="108"/>
      <c r="F11" s="109"/>
      <c r="G11" s="110"/>
      <c r="H11" s="109"/>
      <c r="I11" s="109"/>
      <c r="J11" s="110"/>
      <c r="K11" s="109"/>
      <c r="L11" s="92">
        <f t="shared" si="1"/>
        <v>909500</v>
      </c>
    </row>
    <row r="12" spans="1:12" ht="15">
      <c r="A12" s="106" t="s">
        <v>13</v>
      </c>
      <c r="B12" s="99" t="s">
        <v>14</v>
      </c>
      <c r="C12" s="100">
        <f aca="true" t="shared" si="3" ref="C12:K12">SUM(C13)</f>
        <v>0</v>
      </c>
      <c r="D12" s="100">
        <f t="shared" si="3"/>
        <v>0</v>
      </c>
      <c r="E12" s="100">
        <f t="shared" si="3"/>
        <v>0</v>
      </c>
      <c r="F12" s="100">
        <f t="shared" si="3"/>
        <v>0</v>
      </c>
      <c r="G12" s="100">
        <f t="shared" si="3"/>
        <v>0</v>
      </c>
      <c r="H12" s="100">
        <f t="shared" si="3"/>
        <v>0</v>
      </c>
      <c r="I12" s="100">
        <f t="shared" si="3"/>
        <v>0</v>
      </c>
      <c r="J12" s="100">
        <f t="shared" si="3"/>
        <v>0</v>
      </c>
      <c r="K12" s="100">
        <f t="shared" si="3"/>
        <v>0</v>
      </c>
      <c r="L12" s="92">
        <f t="shared" si="1"/>
        <v>0</v>
      </c>
    </row>
    <row r="13" spans="1:12" ht="33.75" customHeight="1">
      <c r="A13" s="106" t="s">
        <v>10</v>
      </c>
      <c r="B13" s="111" t="s">
        <v>68</v>
      </c>
      <c r="C13" s="100">
        <f aca="true" t="shared" si="4" ref="C13:K13">SUM(C14:C14)</f>
        <v>0</v>
      </c>
      <c r="D13" s="100">
        <f t="shared" si="4"/>
        <v>0</v>
      </c>
      <c r="E13" s="100">
        <f t="shared" si="4"/>
        <v>0</v>
      </c>
      <c r="F13" s="100">
        <f t="shared" si="4"/>
        <v>0</v>
      </c>
      <c r="G13" s="100">
        <f t="shared" si="4"/>
        <v>0</v>
      </c>
      <c r="H13" s="100">
        <f t="shared" si="4"/>
        <v>0</v>
      </c>
      <c r="I13" s="100">
        <f t="shared" si="4"/>
        <v>0</v>
      </c>
      <c r="J13" s="100">
        <f t="shared" si="4"/>
        <v>0</v>
      </c>
      <c r="K13" s="100">
        <f t="shared" si="4"/>
        <v>0</v>
      </c>
      <c r="L13" s="92">
        <f t="shared" si="1"/>
        <v>0</v>
      </c>
    </row>
    <row r="14" spans="1:12" ht="45.75" thickBot="1">
      <c r="A14" s="112" t="s">
        <v>46</v>
      </c>
      <c r="B14" s="95" t="s">
        <v>47</v>
      </c>
      <c r="C14" s="113"/>
      <c r="D14" s="100"/>
      <c r="E14" s="100"/>
      <c r="F14" s="100"/>
      <c r="G14" s="96"/>
      <c r="H14" s="100"/>
      <c r="I14" s="100"/>
      <c r="J14" s="100"/>
      <c r="K14" s="100"/>
      <c r="L14" s="97">
        <f t="shared" si="1"/>
        <v>0</v>
      </c>
    </row>
    <row r="15" spans="1:12" ht="18.75" customHeight="1" thickBot="1">
      <c r="A15" s="115"/>
      <c r="B15" s="116" t="s">
        <v>15</v>
      </c>
      <c r="C15" s="117">
        <f aca="true" t="shared" si="5" ref="C15:K15">SUM(C7+C9+C11+C12)</f>
        <v>1009500</v>
      </c>
      <c r="D15" s="117">
        <f t="shared" si="5"/>
        <v>0</v>
      </c>
      <c r="E15" s="117">
        <f t="shared" si="5"/>
        <v>0</v>
      </c>
      <c r="F15" s="117">
        <f t="shared" si="5"/>
        <v>0</v>
      </c>
      <c r="G15" s="117">
        <f t="shared" si="5"/>
        <v>0</v>
      </c>
      <c r="H15" s="117">
        <f t="shared" si="5"/>
        <v>0</v>
      </c>
      <c r="I15" s="117">
        <f t="shared" si="5"/>
        <v>0</v>
      </c>
      <c r="J15" s="117">
        <f t="shared" si="5"/>
        <v>0</v>
      </c>
      <c r="K15" s="117">
        <f t="shared" si="5"/>
        <v>0</v>
      </c>
      <c r="L15" s="118">
        <f t="shared" si="1"/>
        <v>1009500</v>
      </c>
    </row>
    <row r="16" spans="1:12" ht="15">
      <c r="A16" s="119" t="s">
        <v>100</v>
      </c>
      <c r="B16" s="120" t="s">
        <v>163</v>
      </c>
      <c r="C16" s="122">
        <v>122639</v>
      </c>
      <c r="D16" s="122">
        <v>33565</v>
      </c>
      <c r="E16" s="122">
        <v>12812</v>
      </c>
      <c r="F16" s="122">
        <v>7111</v>
      </c>
      <c r="G16" s="122">
        <v>55190</v>
      </c>
      <c r="H16" s="122">
        <v>35724</v>
      </c>
      <c r="I16" s="122">
        <v>4439</v>
      </c>
      <c r="J16" s="122">
        <v>17528</v>
      </c>
      <c r="K16" s="122">
        <v>4939</v>
      </c>
      <c r="L16" s="97">
        <f t="shared" si="1"/>
        <v>293947</v>
      </c>
    </row>
    <row r="17" spans="1:12" ht="15">
      <c r="A17" s="123"/>
      <c r="B17" s="124" t="s">
        <v>16</v>
      </c>
      <c r="C17" s="125">
        <f aca="true" t="shared" si="6" ref="C17:K17">SUM(C15:C16)</f>
        <v>1132139</v>
      </c>
      <c r="D17" s="125">
        <f t="shared" si="6"/>
        <v>33565</v>
      </c>
      <c r="E17" s="125">
        <f t="shared" si="6"/>
        <v>12812</v>
      </c>
      <c r="F17" s="125">
        <f t="shared" si="6"/>
        <v>7111</v>
      </c>
      <c r="G17" s="125">
        <f t="shared" si="6"/>
        <v>55190</v>
      </c>
      <c r="H17" s="125">
        <f t="shared" si="6"/>
        <v>35724</v>
      </c>
      <c r="I17" s="125">
        <f t="shared" si="6"/>
        <v>4439</v>
      </c>
      <c r="J17" s="125">
        <f t="shared" si="6"/>
        <v>17528</v>
      </c>
      <c r="K17" s="125">
        <f t="shared" si="6"/>
        <v>4939</v>
      </c>
      <c r="L17" s="92">
        <f t="shared" si="1"/>
        <v>1303447</v>
      </c>
    </row>
    <row r="18" spans="2:5" ht="15">
      <c r="B18" s="126"/>
      <c r="E18" s="7"/>
    </row>
    <row r="19" spans="2:5" ht="15">
      <c r="B19" s="4" t="s">
        <v>99</v>
      </c>
      <c r="E19" s="7" t="s">
        <v>9</v>
      </c>
    </row>
    <row r="20" spans="1:5" ht="48" customHeight="1" thickBot="1">
      <c r="A20" s="262" t="s">
        <v>152</v>
      </c>
      <c r="B20" s="262"/>
      <c r="C20" s="262"/>
      <c r="D20" s="262"/>
      <c r="E20" s="262"/>
    </row>
    <row r="21" spans="1:12" ht="75.75" thickBot="1">
      <c r="A21" s="84" t="s">
        <v>0</v>
      </c>
      <c r="B21" s="85" t="s">
        <v>102</v>
      </c>
      <c r="C21" s="5" t="s">
        <v>140</v>
      </c>
      <c r="D21" s="86" t="s">
        <v>141</v>
      </c>
      <c r="E21" s="86" t="s">
        <v>142</v>
      </c>
      <c r="F21" s="86" t="s">
        <v>143</v>
      </c>
      <c r="G21" s="86" t="s">
        <v>144</v>
      </c>
      <c r="H21" s="86" t="s">
        <v>145</v>
      </c>
      <c r="I21" s="86" t="s">
        <v>146</v>
      </c>
      <c r="J21" s="86" t="s">
        <v>147</v>
      </c>
      <c r="K21" s="87" t="s">
        <v>148</v>
      </c>
      <c r="L21" s="88" t="s">
        <v>149</v>
      </c>
    </row>
    <row r="22" spans="1:12" ht="15.75" thickBot="1">
      <c r="A22" s="128" t="s">
        <v>3</v>
      </c>
      <c r="B22" s="129" t="s">
        <v>19</v>
      </c>
      <c r="C22" s="130">
        <f aca="true" t="shared" si="7" ref="C22:K22">SUM(C23:C25)</f>
        <v>585368</v>
      </c>
      <c r="D22" s="130">
        <f t="shared" si="7"/>
        <v>80691</v>
      </c>
      <c r="E22" s="130">
        <f t="shared" si="7"/>
        <v>30408</v>
      </c>
      <c r="F22" s="130">
        <f t="shared" si="7"/>
        <v>48107</v>
      </c>
      <c r="G22" s="130">
        <f t="shared" si="7"/>
        <v>64772</v>
      </c>
      <c r="H22" s="130">
        <f t="shared" si="7"/>
        <v>38957</v>
      </c>
      <c r="I22" s="130">
        <f t="shared" si="7"/>
        <v>40274</v>
      </c>
      <c r="J22" s="130">
        <f>SUM(J23:J25)</f>
        <v>34686</v>
      </c>
      <c r="K22" s="130">
        <f t="shared" si="7"/>
        <v>40689</v>
      </c>
      <c r="L22" s="118">
        <f aca="true" t="shared" si="8" ref="L22:L37">SUM(C22:K22)</f>
        <v>963952</v>
      </c>
    </row>
    <row r="23" spans="1:12" ht="15">
      <c r="A23" s="131" t="s">
        <v>91</v>
      </c>
      <c r="B23" s="95" t="s">
        <v>92</v>
      </c>
      <c r="C23" s="132"/>
      <c r="D23" s="132"/>
      <c r="E23" s="132"/>
      <c r="F23" s="132"/>
      <c r="G23" s="132"/>
      <c r="H23" s="132"/>
      <c r="I23" s="133"/>
      <c r="J23" s="134"/>
      <c r="K23" s="135"/>
      <c r="L23" s="136">
        <f t="shared" si="8"/>
        <v>0</v>
      </c>
    </row>
    <row r="24" spans="1:12" ht="15">
      <c r="A24" s="137" t="s">
        <v>93</v>
      </c>
      <c r="B24" s="95" t="s">
        <v>94</v>
      </c>
      <c r="C24" s="138">
        <v>585368</v>
      </c>
      <c r="D24" s="138">
        <v>80691</v>
      </c>
      <c r="E24" s="138">
        <v>30408</v>
      </c>
      <c r="F24" s="138">
        <v>48107</v>
      </c>
      <c r="G24" s="138">
        <v>64772</v>
      </c>
      <c r="H24" s="138">
        <v>38957</v>
      </c>
      <c r="I24" s="96">
        <v>40274</v>
      </c>
      <c r="J24" s="139">
        <v>34686</v>
      </c>
      <c r="K24" s="140">
        <v>40689</v>
      </c>
      <c r="L24" s="141">
        <f t="shared" si="8"/>
        <v>963952</v>
      </c>
    </row>
    <row r="25" spans="1:12" ht="15.75" thickBot="1">
      <c r="A25" s="142" t="s">
        <v>95</v>
      </c>
      <c r="B25" s="143" t="s">
        <v>96</v>
      </c>
      <c r="C25" s="144"/>
      <c r="D25" s="144"/>
      <c r="E25" s="144"/>
      <c r="F25" s="144"/>
      <c r="G25" s="144"/>
      <c r="H25" s="144"/>
      <c r="I25" s="145"/>
      <c r="J25" s="146"/>
      <c r="K25" s="147"/>
      <c r="L25" s="114">
        <f t="shared" si="8"/>
        <v>0</v>
      </c>
    </row>
    <row r="26" spans="1:12" ht="15.75" thickBot="1">
      <c r="A26" s="128" t="s">
        <v>5</v>
      </c>
      <c r="B26" s="148" t="s">
        <v>21</v>
      </c>
      <c r="C26" s="130">
        <f aca="true" t="shared" si="9" ref="C26:K26">SUM(C27:C30)</f>
        <v>120751</v>
      </c>
      <c r="D26" s="130">
        <f t="shared" si="9"/>
        <v>10000</v>
      </c>
      <c r="E26" s="130">
        <f t="shared" si="9"/>
        <v>0</v>
      </c>
      <c r="F26" s="130">
        <f t="shared" si="9"/>
        <v>0</v>
      </c>
      <c r="G26" s="130">
        <f t="shared" si="9"/>
        <v>62880</v>
      </c>
      <c r="H26" s="130">
        <f t="shared" si="9"/>
        <v>23340</v>
      </c>
      <c r="I26" s="130">
        <f t="shared" si="9"/>
        <v>1084</v>
      </c>
      <c r="J26" s="130">
        <f t="shared" si="9"/>
        <v>0</v>
      </c>
      <c r="K26" s="130">
        <f t="shared" si="9"/>
        <v>3510</v>
      </c>
      <c r="L26" s="118">
        <f t="shared" si="8"/>
        <v>221565</v>
      </c>
    </row>
    <row r="27" spans="1:12" ht="15">
      <c r="A27" s="131" t="s">
        <v>22</v>
      </c>
      <c r="B27" s="149" t="s">
        <v>23</v>
      </c>
      <c r="C27" s="132"/>
      <c r="D27" s="132">
        <v>850</v>
      </c>
      <c r="E27" s="132"/>
      <c r="F27" s="132"/>
      <c r="G27" s="132">
        <v>3600</v>
      </c>
      <c r="H27" s="132">
        <v>23340</v>
      </c>
      <c r="I27" s="133"/>
      <c r="J27" s="150"/>
      <c r="K27" s="135"/>
      <c r="L27" s="141">
        <f t="shared" si="8"/>
        <v>27790</v>
      </c>
    </row>
    <row r="28" spans="1:12" ht="15">
      <c r="A28" s="137" t="s">
        <v>24</v>
      </c>
      <c r="B28" s="151" t="s">
        <v>25</v>
      </c>
      <c r="C28" s="138">
        <v>100677</v>
      </c>
      <c r="D28" s="138"/>
      <c r="E28" s="138"/>
      <c r="F28" s="138"/>
      <c r="G28" s="138">
        <v>2150</v>
      </c>
      <c r="H28" s="138"/>
      <c r="I28" s="96"/>
      <c r="J28" s="96"/>
      <c r="K28" s="140"/>
      <c r="L28" s="141">
        <f t="shared" si="8"/>
        <v>102827</v>
      </c>
    </row>
    <row r="29" spans="1:12" ht="15">
      <c r="A29" s="137" t="s">
        <v>72</v>
      </c>
      <c r="B29" s="151" t="s">
        <v>73</v>
      </c>
      <c r="C29" s="138"/>
      <c r="D29" s="138"/>
      <c r="E29" s="138"/>
      <c r="F29" s="138"/>
      <c r="G29" s="138">
        <v>57130</v>
      </c>
      <c r="H29" s="138"/>
      <c r="I29" s="96">
        <v>1084</v>
      </c>
      <c r="J29" s="96"/>
      <c r="K29" s="140">
        <v>3510</v>
      </c>
      <c r="L29" s="141">
        <f t="shared" si="8"/>
        <v>61724</v>
      </c>
    </row>
    <row r="30" spans="1:12" ht="15.75" thickBot="1">
      <c r="A30" s="142" t="s">
        <v>70</v>
      </c>
      <c r="B30" s="152" t="s">
        <v>71</v>
      </c>
      <c r="C30" s="144">
        <v>20074</v>
      </c>
      <c r="D30" s="144">
        <v>9150</v>
      </c>
      <c r="E30" s="144"/>
      <c r="F30" s="144"/>
      <c r="G30" s="144"/>
      <c r="H30" s="144"/>
      <c r="I30" s="145"/>
      <c r="J30" s="96"/>
      <c r="K30" s="147"/>
      <c r="L30" s="141">
        <f t="shared" si="8"/>
        <v>29224</v>
      </c>
    </row>
    <row r="31" spans="1:12" ht="30" thickBot="1">
      <c r="A31" s="153" t="s">
        <v>6</v>
      </c>
      <c r="B31" s="154" t="s">
        <v>26</v>
      </c>
      <c r="C31" s="155">
        <f aca="true" t="shared" si="10" ref="C31:K31">SUM(C32:C34)</f>
        <v>0</v>
      </c>
      <c r="D31" s="155">
        <f t="shared" si="10"/>
        <v>0</v>
      </c>
      <c r="E31" s="155">
        <f t="shared" si="10"/>
        <v>0</v>
      </c>
      <c r="F31" s="155">
        <f t="shared" si="10"/>
        <v>2405</v>
      </c>
      <c r="G31" s="155">
        <f t="shared" si="10"/>
        <v>6657</v>
      </c>
      <c r="H31" s="155">
        <f t="shared" si="10"/>
        <v>0</v>
      </c>
      <c r="I31" s="156">
        <f t="shared" si="10"/>
        <v>0</v>
      </c>
      <c r="J31" s="156">
        <f>SUM(J32:J34)</f>
        <v>75</v>
      </c>
      <c r="K31" s="157">
        <f t="shared" si="10"/>
        <v>0</v>
      </c>
      <c r="L31" s="158">
        <f t="shared" si="8"/>
        <v>9137</v>
      </c>
    </row>
    <row r="32" spans="1:12" ht="15">
      <c r="A32" s="159" t="s">
        <v>27</v>
      </c>
      <c r="B32" s="160" t="s">
        <v>28</v>
      </c>
      <c r="C32" s="150"/>
      <c r="D32" s="150"/>
      <c r="E32" s="150"/>
      <c r="F32" s="150">
        <v>2405</v>
      </c>
      <c r="G32" s="150"/>
      <c r="H32" s="150"/>
      <c r="I32" s="150"/>
      <c r="J32" s="150"/>
      <c r="K32" s="135"/>
      <c r="L32" s="161">
        <f t="shared" si="8"/>
        <v>2405</v>
      </c>
    </row>
    <row r="33" spans="1:12" ht="15">
      <c r="A33" s="137" t="s">
        <v>29</v>
      </c>
      <c r="B33" s="151" t="s">
        <v>30</v>
      </c>
      <c r="C33" s="138"/>
      <c r="D33" s="138"/>
      <c r="E33" s="138"/>
      <c r="F33" s="138"/>
      <c r="G33" s="138">
        <v>6657</v>
      </c>
      <c r="H33" s="138"/>
      <c r="I33" s="96"/>
      <c r="J33" s="96"/>
      <c r="K33" s="140"/>
      <c r="L33" s="141">
        <f t="shared" si="8"/>
        <v>6657</v>
      </c>
    </row>
    <row r="34" spans="1:12" ht="30.75" thickBot="1">
      <c r="A34" s="162" t="s">
        <v>31</v>
      </c>
      <c r="B34" s="163" t="s">
        <v>32</v>
      </c>
      <c r="C34" s="144"/>
      <c r="D34" s="144"/>
      <c r="E34" s="144"/>
      <c r="F34" s="144"/>
      <c r="G34" s="144"/>
      <c r="H34" s="144"/>
      <c r="I34" s="145"/>
      <c r="J34" s="164">
        <v>75</v>
      </c>
      <c r="K34" s="147"/>
      <c r="L34" s="141">
        <f t="shared" si="8"/>
        <v>75</v>
      </c>
    </row>
    <row r="35" spans="1:12" ht="15.75" thickBot="1">
      <c r="A35" s="165"/>
      <c r="B35" s="166" t="s">
        <v>7</v>
      </c>
      <c r="C35" s="130">
        <f aca="true" t="shared" si="11" ref="C35:K35">C22+C26+C31</f>
        <v>706119</v>
      </c>
      <c r="D35" s="130">
        <f t="shared" si="11"/>
        <v>90691</v>
      </c>
      <c r="E35" s="130">
        <f t="shared" si="11"/>
        <v>30408</v>
      </c>
      <c r="F35" s="130">
        <f t="shared" si="11"/>
        <v>50512</v>
      </c>
      <c r="G35" s="130">
        <f t="shared" si="11"/>
        <v>134309</v>
      </c>
      <c r="H35" s="130">
        <f t="shared" si="11"/>
        <v>62297</v>
      </c>
      <c r="I35" s="130">
        <f t="shared" si="11"/>
        <v>41358</v>
      </c>
      <c r="J35" s="130">
        <f t="shared" si="11"/>
        <v>34761</v>
      </c>
      <c r="K35" s="130">
        <f t="shared" si="11"/>
        <v>44199</v>
      </c>
      <c r="L35" s="118">
        <f t="shared" si="8"/>
        <v>1194654</v>
      </c>
    </row>
    <row r="36" spans="1:12" ht="15">
      <c r="A36" s="167" t="s">
        <v>53</v>
      </c>
      <c r="B36" s="168" t="s">
        <v>8</v>
      </c>
      <c r="C36" s="169"/>
      <c r="D36" s="170"/>
      <c r="L36" s="171">
        <f t="shared" si="8"/>
        <v>0</v>
      </c>
    </row>
    <row r="37" spans="1:12" ht="15">
      <c r="A37" s="76" t="s">
        <v>52</v>
      </c>
      <c r="B37" s="172" t="s">
        <v>54</v>
      </c>
      <c r="C37" s="127">
        <v>59977</v>
      </c>
      <c r="D37" s="76">
        <v>4484</v>
      </c>
      <c r="E37" s="76">
        <v>19143</v>
      </c>
      <c r="I37" s="76">
        <v>4085</v>
      </c>
      <c r="J37" s="76">
        <v>13962</v>
      </c>
      <c r="K37" s="76">
        <v>7142</v>
      </c>
      <c r="L37" s="171">
        <f t="shared" si="8"/>
        <v>108793</v>
      </c>
    </row>
    <row r="38" spans="2:12" ht="15">
      <c r="B38" s="172"/>
      <c r="C38" s="127"/>
      <c r="L38" s="171"/>
    </row>
    <row r="39" spans="1:12" ht="30">
      <c r="A39" s="173" t="s">
        <v>74</v>
      </c>
      <c r="B39" s="174" t="s">
        <v>69</v>
      </c>
      <c r="C39" s="175">
        <f aca="true" t="shared" si="12" ref="C39:L39">C17-C35-C36-C37</f>
        <v>366043</v>
      </c>
      <c r="D39" s="175">
        <f t="shared" si="12"/>
        <v>-61610</v>
      </c>
      <c r="E39" s="175">
        <f t="shared" si="12"/>
        <v>-36739</v>
      </c>
      <c r="F39" s="175">
        <f t="shared" si="12"/>
        <v>-43401</v>
      </c>
      <c r="G39" s="175">
        <f t="shared" si="12"/>
        <v>-79119</v>
      </c>
      <c r="H39" s="175">
        <f t="shared" si="12"/>
        <v>-26573</v>
      </c>
      <c r="I39" s="175">
        <f t="shared" si="12"/>
        <v>-41004</v>
      </c>
      <c r="J39" s="175">
        <f t="shared" si="12"/>
        <v>-31195</v>
      </c>
      <c r="K39" s="175">
        <f t="shared" si="12"/>
        <v>-46402</v>
      </c>
      <c r="L39" s="175">
        <f t="shared" si="12"/>
        <v>0</v>
      </c>
    </row>
    <row r="40" spans="2:5" ht="15">
      <c r="B40" s="4" t="s">
        <v>99</v>
      </c>
      <c r="E40" s="7" t="s">
        <v>9</v>
      </c>
    </row>
    <row r="41" ht="15">
      <c r="B41" s="126"/>
    </row>
    <row r="42" spans="1:6" ht="66" customHeight="1" thickBot="1">
      <c r="A42" s="263" t="s">
        <v>153</v>
      </c>
      <c r="B42" s="263"/>
      <c r="C42" s="263"/>
      <c r="D42" s="263"/>
      <c r="E42" s="263"/>
      <c r="F42" s="263"/>
    </row>
    <row r="43" spans="1:12" ht="75.75" thickBot="1">
      <c r="A43" s="84" t="s">
        <v>0</v>
      </c>
      <c r="B43" s="85" t="s">
        <v>102</v>
      </c>
      <c r="C43" s="5" t="s">
        <v>140</v>
      </c>
      <c r="D43" s="86" t="s">
        <v>141</v>
      </c>
      <c r="E43" s="86" t="s">
        <v>142</v>
      </c>
      <c r="F43" s="86" t="s">
        <v>143</v>
      </c>
      <c r="G43" s="86" t="s">
        <v>144</v>
      </c>
      <c r="H43" s="86" t="s">
        <v>145</v>
      </c>
      <c r="I43" s="86" t="s">
        <v>146</v>
      </c>
      <c r="J43" s="86" t="s">
        <v>147</v>
      </c>
      <c r="K43" s="87" t="s">
        <v>148</v>
      </c>
      <c r="L43" s="88" t="s">
        <v>149</v>
      </c>
    </row>
    <row r="44" spans="1:12" ht="15">
      <c r="A44" s="176">
        <v>1100</v>
      </c>
      <c r="B44" s="177" t="s">
        <v>36</v>
      </c>
      <c r="C44" s="178">
        <v>4283</v>
      </c>
      <c r="D44" s="178">
        <v>11358</v>
      </c>
      <c r="E44" s="178"/>
      <c r="F44" s="178">
        <v>14189</v>
      </c>
      <c r="G44" s="178">
        <v>7500</v>
      </c>
      <c r="H44" s="178"/>
      <c r="I44" s="178">
        <v>10000</v>
      </c>
      <c r="J44" s="178">
        <v>7000</v>
      </c>
      <c r="K44" s="179">
        <v>14563</v>
      </c>
      <c r="L44" s="180">
        <f>SUM(C44:K44)</f>
        <v>68893</v>
      </c>
    </row>
    <row r="45" spans="1:12" ht="47.25" customHeight="1" thickBot="1">
      <c r="A45" s="181">
        <v>1200</v>
      </c>
      <c r="B45" s="182" t="s">
        <v>37</v>
      </c>
      <c r="C45" s="183">
        <v>1032</v>
      </c>
      <c r="D45" s="183">
        <v>3333</v>
      </c>
      <c r="E45" s="183"/>
      <c r="F45" s="183">
        <v>3984</v>
      </c>
      <c r="G45" s="183">
        <v>1807</v>
      </c>
      <c r="H45" s="183"/>
      <c r="I45" s="183">
        <v>2409</v>
      </c>
      <c r="J45" s="183">
        <v>1686</v>
      </c>
      <c r="K45" s="184">
        <v>3808</v>
      </c>
      <c r="L45" s="185">
        <f>SUM(C45:K45)</f>
        <v>18059</v>
      </c>
    </row>
    <row r="46" spans="1:12" ht="15.75" thickBot="1">
      <c r="A46" s="186">
        <v>2000</v>
      </c>
      <c r="B46" s="187" t="s">
        <v>38</v>
      </c>
      <c r="C46" s="188">
        <f aca="true" t="shared" si="13" ref="C46:K46">SUM(C47+C48+C49)</f>
        <v>625642</v>
      </c>
      <c r="D46" s="188">
        <f t="shared" si="13"/>
        <v>61000</v>
      </c>
      <c r="E46" s="188">
        <f t="shared" si="13"/>
        <v>30408</v>
      </c>
      <c r="F46" s="188">
        <f t="shared" si="13"/>
        <v>32339</v>
      </c>
      <c r="G46" s="188">
        <f t="shared" si="13"/>
        <v>57872</v>
      </c>
      <c r="H46" s="188">
        <f t="shared" si="13"/>
        <v>62297</v>
      </c>
      <c r="I46" s="188">
        <f t="shared" si="13"/>
        <v>28949</v>
      </c>
      <c r="J46" s="188">
        <f t="shared" si="13"/>
        <v>26075</v>
      </c>
      <c r="K46" s="188">
        <f t="shared" si="13"/>
        <v>25828</v>
      </c>
      <c r="L46" s="190">
        <f>SUM(L47:L49)</f>
        <v>950410</v>
      </c>
    </row>
    <row r="47" spans="1:12" ht="15">
      <c r="A47" s="191">
        <v>2200</v>
      </c>
      <c r="B47" s="192" t="s">
        <v>39</v>
      </c>
      <c r="C47" s="193">
        <v>625497</v>
      </c>
      <c r="D47" s="193">
        <v>26000</v>
      </c>
      <c r="E47" s="193">
        <v>28858</v>
      </c>
      <c r="F47" s="193">
        <v>19360</v>
      </c>
      <c r="G47" s="193">
        <v>40865</v>
      </c>
      <c r="H47" s="193">
        <v>62297</v>
      </c>
      <c r="I47" s="194">
        <v>24449</v>
      </c>
      <c r="J47" s="193">
        <v>23075</v>
      </c>
      <c r="K47" s="195">
        <v>14828</v>
      </c>
      <c r="L47" s="196">
        <f aca="true" t="shared" si="14" ref="L47:L53">SUM(C47:K47)</f>
        <v>865229</v>
      </c>
    </row>
    <row r="48" spans="1:12" ht="43.5">
      <c r="A48" s="197">
        <v>2300</v>
      </c>
      <c r="B48" s="198" t="s">
        <v>40</v>
      </c>
      <c r="C48" s="110">
        <v>145</v>
      </c>
      <c r="D48" s="110">
        <v>35000</v>
      </c>
      <c r="E48" s="110">
        <v>1550</v>
      </c>
      <c r="F48" s="110">
        <v>12979</v>
      </c>
      <c r="G48" s="110">
        <v>16007</v>
      </c>
      <c r="H48" s="110"/>
      <c r="I48" s="110">
        <v>4500</v>
      </c>
      <c r="J48" s="110">
        <v>3000</v>
      </c>
      <c r="K48" s="109">
        <v>11000</v>
      </c>
      <c r="L48" s="199">
        <f t="shared" si="14"/>
        <v>84181</v>
      </c>
    </row>
    <row r="49" spans="1:12" ht="15">
      <c r="A49" s="197">
        <v>2500</v>
      </c>
      <c r="B49" s="198" t="s">
        <v>41</v>
      </c>
      <c r="C49" s="110"/>
      <c r="D49" s="110"/>
      <c r="E49" s="110"/>
      <c r="F49" s="110"/>
      <c r="G49" s="110">
        <v>1000</v>
      </c>
      <c r="H49" s="110"/>
      <c r="I49" s="110"/>
      <c r="J49" s="110"/>
      <c r="K49" s="109"/>
      <c r="L49" s="200">
        <f t="shared" si="14"/>
        <v>1000</v>
      </c>
    </row>
    <row r="50" spans="1:12" ht="29.25">
      <c r="A50" s="197">
        <v>3200</v>
      </c>
      <c r="B50" s="198" t="s">
        <v>42</v>
      </c>
      <c r="C50" s="110">
        <v>2000</v>
      </c>
      <c r="D50" s="110"/>
      <c r="E50" s="110"/>
      <c r="F50" s="110"/>
      <c r="G50" s="110"/>
      <c r="H50" s="110"/>
      <c r="I50" s="110"/>
      <c r="J50" s="110"/>
      <c r="K50" s="109"/>
      <c r="L50" s="200">
        <f t="shared" si="14"/>
        <v>2000</v>
      </c>
    </row>
    <row r="51" spans="1:12" ht="15">
      <c r="A51" s="197">
        <v>5100</v>
      </c>
      <c r="B51" s="198" t="s">
        <v>43</v>
      </c>
      <c r="C51" s="110"/>
      <c r="D51" s="110"/>
      <c r="E51" s="110"/>
      <c r="F51" s="110"/>
      <c r="G51" s="110"/>
      <c r="H51" s="110"/>
      <c r="I51" s="110"/>
      <c r="J51" s="110"/>
      <c r="K51" s="109"/>
      <c r="L51" s="200">
        <f t="shared" si="14"/>
        <v>0</v>
      </c>
    </row>
    <row r="52" spans="1:12" ht="15">
      <c r="A52" s="197">
        <v>5200</v>
      </c>
      <c r="B52" s="198" t="s">
        <v>44</v>
      </c>
      <c r="C52" s="110">
        <v>73162</v>
      </c>
      <c r="D52" s="110">
        <v>15000</v>
      </c>
      <c r="E52" s="110"/>
      <c r="F52" s="110"/>
      <c r="G52" s="110">
        <v>67130</v>
      </c>
      <c r="H52" s="110"/>
      <c r="I52" s="110"/>
      <c r="J52" s="110"/>
      <c r="K52" s="109"/>
      <c r="L52" s="200">
        <f t="shared" si="14"/>
        <v>155292</v>
      </c>
    </row>
    <row r="53" spans="1:12" ht="30.75" customHeight="1" thickBot="1">
      <c r="A53" s="197">
        <v>7200</v>
      </c>
      <c r="B53" s="201" t="s">
        <v>55</v>
      </c>
      <c r="C53" s="202"/>
      <c r="D53" s="203"/>
      <c r="E53" s="203"/>
      <c r="F53" s="203"/>
      <c r="G53" s="203"/>
      <c r="H53" s="203"/>
      <c r="I53" s="203"/>
      <c r="J53" s="203"/>
      <c r="K53" s="204"/>
      <c r="L53" s="200">
        <f t="shared" si="14"/>
        <v>0</v>
      </c>
    </row>
    <row r="54" spans="1:12" ht="15.75" thickBot="1">
      <c r="A54" s="205"/>
      <c r="B54" s="206" t="s">
        <v>45</v>
      </c>
      <c r="C54" s="188">
        <f aca="true" t="shared" si="15" ref="C54:L54">SUM(C44:C46,C50:C53)</f>
        <v>706119</v>
      </c>
      <c r="D54" s="188">
        <f t="shared" si="15"/>
        <v>90691</v>
      </c>
      <c r="E54" s="188">
        <f t="shared" si="15"/>
        <v>30408</v>
      </c>
      <c r="F54" s="188">
        <f t="shared" si="15"/>
        <v>50512</v>
      </c>
      <c r="G54" s="188">
        <f t="shared" si="15"/>
        <v>134309</v>
      </c>
      <c r="H54" s="188">
        <f t="shared" si="15"/>
        <v>62297</v>
      </c>
      <c r="I54" s="188">
        <f t="shared" si="15"/>
        <v>41358</v>
      </c>
      <c r="J54" s="188">
        <f t="shared" si="15"/>
        <v>34761</v>
      </c>
      <c r="K54" s="189">
        <f t="shared" si="15"/>
        <v>44199</v>
      </c>
      <c r="L54" s="190">
        <f t="shared" si="15"/>
        <v>1194654</v>
      </c>
    </row>
    <row r="55" ht="15">
      <c r="B55" s="76"/>
    </row>
    <row r="56" spans="1:4" ht="15">
      <c r="A56" s="170"/>
      <c r="B56" s="207"/>
      <c r="C56" s="169"/>
      <c r="D56" s="170"/>
    </row>
    <row r="57" spans="1:4" ht="15">
      <c r="A57" s="170"/>
      <c r="B57" s="207"/>
      <c r="C57" s="169"/>
      <c r="D57" s="170"/>
    </row>
    <row r="58" spans="1:4" ht="15">
      <c r="A58" s="170"/>
      <c r="B58" s="207"/>
      <c r="C58" s="169"/>
      <c r="D58" s="170"/>
    </row>
    <row r="59" spans="1:5" ht="15">
      <c r="A59" s="170"/>
      <c r="B59" s="4" t="s">
        <v>99</v>
      </c>
      <c r="C59" s="169"/>
      <c r="D59" s="170"/>
      <c r="E59" s="7" t="s">
        <v>9</v>
      </c>
    </row>
    <row r="66" spans="1:3" ht="20.25">
      <c r="A66" s="264"/>
      <c r="B66" s="264"/>
      <c r="C66" s="264"/>
    </row>
    <row r="67" spans="1:3" ht="15">
      <c r="A67" s="80"/>
      <c r="B67" s="83"/>
      <c r="C67" s="80"/>
    </row>
    <row r="68" spans="1:4" ht="15">
      <c r="A68" s="208"/>
      <c r="B68" s="209"/>
      <c r="C68" s="210"/>
      <c r="D68" s="93"/>
    </row>
    <row r="69" spans="1:3" ht="15">
      <c r="A69" s="208"/>
      <c r="B69" s="209"/>
      <c r="C69" s="211"/>
    </row>
    <row r="70" ht="15">
      <c r="B70" s="126"/>
    </row>
    <row r="71" ht="15">
      <c r="B71" s="126"/>
    </row>
    <row r="72" ht="15">
      <c r="B72" s="126"/>
    </row>
    <row r="73" spans="1:2" ht="15">
      <c r="A73" s="208"/>
      <c r="B73" s="209"/>
    </row>
    <row r="74" spans="1:2" ht="15">
      <c r="A74" s="208"/>
      <c r="B74" s="209"/>
    </row>
    <row r="75" spans="1:2" ht="15">
      <c r="A75" s="212"/>
      <c r="B75" s="213"/>
    </row>
  </sheetData>
  <sheetProtection/>
  <mergeCells count="3">
    <mergeCell ref="A20:E20"/>
    <mergeCell ref="A42:F42"/>
    <mergeCell ref="A66:C66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15">
      <selection activeCell="A3" sqref="A3:IV3"/>
    </sheetView>
  </sheetViews>
  <sheetFormatPr defaultColWidth="9.140625" defaultRowHeight="12.75"/>
  <cols>
    <col min="1" max="1" width="27.421875" style="214" customWidth="1"/>
    <col min="2" max="2" width="14.57421875" style="214" customWidth="1"/>
    <col min="3" max="3" width="13.421875" style="214" customWidth="1"/>
    <col min="4" max="4" width="12.28125" style="214" customWidth="1"/>
    <col min="5" max="5" width="13.00390625" style="214" customWidth="1"/>
    <col min="6" max="6" width="12.00390625" style="214" customWidth="1"/>
    <col min="7" max="16384" width="9.140625" style="214" customWidth="1"/>
  </cols>
  <sheetData>
    <row r="1" spans="1:5" ht="18.75" customHeight="1">
      <c r="A1" s="267" t="s">
        <v>101</v>
      </c>
      <c r="B1" s="267"/>
      <c r="C1" s="267"/>
      <c r="D1" s="267"/>
      <c r="E1" s="267"/>
    </row>
    <row r="2" spans="1:5" ht="18.75" customHeight="1">
      <c r="A2" s="267" t="s">
        <v>154</v>
      </c>
      <c r="B2" s="267"/>
      <c r="C2" s="267"/>
      <c r="D2" s="267"/>
      <c r="E2" s="267"/>
    </row>
    <row r="3" spans="1:5" ht="31.5">
      <c r="A3" s="254" t="s">
        <v>56</v>
      </c>
      <c r="B3" s="254" t="s">
        <v>57</v>
      </c>
      <c r="C3" s="254" t="s">
        <v>51</v>
      </c>
      <c r="D3" s="254" t="s">
        <v>58</v>
      </c>
      <c r="E3" s="254" t="s">
        <v>89</v>
      </c>
    </row>
    <row r="4" spans="1:5" ht="18" customHeight="1">
      <c r="A4" s="215" t="s">
        <v>155</v>
      </c>
      <c r="B4" s="216">
        <v>572497</v>
      </c>
      <c r="C4" s="216">
        <v>70960</v>
      </c>
      <c r="D4" s="216"/>
      <c r="E4" s="216">
        <f aca="true" t="shared" si="0" ref="E4:E13">SUM(B4:D4)</f>
        <v>643457</v>
      </c>
    </row>
    <row r="5" spans="1:5" ht="15.75">
      <c r="A5" s="217" t="s">
        <v>156</v>
      </c>
      <c r="B5" s="1">
        <v>12871</v>
      </c>
      <c r="C5" s="218">
        <v>109768</v>
      </c>
      <c r="D5" s="1"/>
      <c r="E5" s="219">
        <f t="shared" si="0"/>
        <v>122639</v>
      </c>
    </row>
    <row r="6" spans="1:5" s="220" customFormat="1" ht="15.75">
      <c r="A6" s="215" t="s">
        <v>157</v>
      </c>
      <c r="B6" s="216">
        <f>SUM(B4:B5)</f>
        <v>585368</v>
      </c>
      <c r="C6" s="216">
        <f>SUM(C4:C5)</f>
        <v>180728</v>
      </c>
      <c r="D6" s="216">
        <f>SUM(D4:D5)</f>
        <v>0</v>
      </c>
      <c r="E6" s="216">
        <f t="shared" si="0"/>
        <v>766096</v>
      </c>
    </row>
    <row r="7" spans="1:5" ht="15.75">
      <c r="A7" s="221" t="s">
        <v>158</v>
      </c>
      <c r="B7" s="222">
        <f>SUM(B8:B13)</f>
        <v>585368</v>
      </c>
      <c r="C7" s="222">
        <f>SUM(C8:C13)</f>
        <v>120751</v>
      </c>
      <c r="D7" s="222">
        <f>SUM(D8:D13)</f>
        <v>0</v>
      </c>
      <c r="E7" s="222">
        <f t="shared" si="0"/>
        <v>706119</v>
      </c>
    </row>
    <row r="8" spans="1:5" ht="15.75">
      <c r="A8" s="223" t="s">
        <v>59</v>
      </c>
      <c r="B8" s="224">
        <v>3600</v>
      </c>
      <c r="C8" s="224">
        <v>683</v>
      </c>
      <c r="D8" s="225"/>
      <c r="E8" s="226">
        <f t="shared" si="0"/>
        <v>4283</v>
      </c>
    </row>
    <row r="9" spans="1:5" ht="15.75">
      <c r="A9" s="223" t="s">
        <v>60</v>
      </c>
      <c r="B9" s="224">
        <v>868</v>
      </c>
      <c r="C9" s="224">
        <v>164</v>
      </c>
      <c r="D9" s="225"/>
      <c r="E9" s="226">
        <f t="shared" si="0"/>
        <v>1032</v>
      </c>
    </row>
    <row r="10" spans="1:5" ht="15.75">
      <c r="A10" s="223">
        <v>2200</v>
      </c>
      <c r="B10" s="224">
        <v>580900</v>
      </c>
      <c r="C10" s="224">
        <v>44597</v>
      </c>
      <c r="D10" s="225"/>
      <c r="E10" s="226">
        <f t="shared" si="0"/>
        <v>625497</v>
      </c>
    </row>
    <row r="11" spans="1:5" ht="15.75">
      <c r="A11" s="223">
        <v>2300</v>
      </c>
      <c r="B11" s="227"/>
      <c r="C11" s="224">
        <v>145</v>
      </c>
      <c r="D11" s="228"/>
      <c r="E11" s="226">
        <f t="shared" si="0"/>
        <v>145</v>
      </c>
    </row>
    <row r="12" spans="1:5" ht="15.75">
      <c r="A12" s="223">
        <v>3200</v>
      </c>
      <c r="B12" s="227"/>
      <c r="C12" s="224">
        <v>2000</v>
      </c>
      <c r="D12" s="228"/>
      <c r="E12" s="226">
        <f t="shared" si="0"/>
        <v>2000</v>
      </c>
    </row>
    <row r="13" spans="1:5" ht="15.75">
      <c r="A13" s="223">
        <v>5200</v>
      </c>
      <c r="B13" s="227"/>
      <c r="C13" s="224">
        <v>73162</v>
      </c>
      <c r="D13" s="228"/>
      <c r="E13" s="226">
        <f t="shared" si="0"/>
        <v>73162</v>
      </c>
    </row>
    <row r="14" spans="1:5" ht="15.75">
      <c r="A14" s="229" t="s">
        <v>159</v>
      </c>
      <c r="B14" s="230">
        <f>B6-B7</f>
        <v>0</v>
      </c>
      <c r="C14" s="230">
        <f>C6-C7</f>
        <v>59977</v>
      </c>
      <c r="D14" s="230">
        <f>D6-D7</f>
        <v>0</v>
      </c>
      <c r="E14" s="230">
        <f>E6-E7</f>
        <v>59977</v>
      </c>
    </row>
    <row r="15" spans="1:5" ht="15.75">
      <c r="A15" s="231" t="s">
        <v>99</v>
      </c>
      <c r="E15" s="231" t="s">
        <v>61</v>
      </c>
    </row>
    <row r="16" spans="1:5" ht="18.75">
      <c r="A16" s="266" t="s">
        <v>62</v>
      </c>
      <c r="B16" s="266"/>
      <c r="C16" s="266"/>
      <c r="D16" s="266"/>
      <c r="E16" s="266"/>
    </row>
    <row r="17" spans="1:5" ht="18.75">
      <c r="A17" s="267" t="s">
        <v>154</v>
      </c>
      <c r="B17" s="267"/>
      <c r="C17" s="267"/>
      <c r="D17" s="267"/>
      <c r="E17" s="267"/>
    </row>
    <row r="18" spans="1:5" ht="12.75" customHeight="1">
      <c r="A18" s="268" t="s">
        <v>56</v>
      </c>
      <c r="B18" s="268" t="s">
        <v>57</v>
      </c>
      <c r="C18" s="268" t="s">
        <v>51</v>
      </c>
      <c r="D18" s="268" t="s">
        <v>58</v>
      </c>
      <c r="E18" s="268" t="s">
        <v>90</v>
      </c>
    </row>
    <row r="19" spans="1:5" ht="17.25" customHeight="1">
      <c r="A19" s="269"/>
      <c r="B19" s="269"/>
      <c r="C19" s="269"/>
      <c r="D19" s="269"/>
      <c r="E19" s="269"/>
    </row>
    <row r="20" spans="1:5" ht="15.75">
      <c r="A20" s="215" t="s">
        <v>155</v>
      </c>
      <c r="B20" s="216">
        <v>58390</v>
      </c>
      <c r="C20" s="216">
        <v>3220</v>
      </c>
      <c r="D20" s="216"/>
      <c r="E20" s="216">
        <f aca="true" t="shared" si="1" ref="E20:E28">SUM(B20:D20)</f>
        <v>61610</v>
      </c>
    </row>
    <row r="21" spans="1:5" ht="15.75">
      <c r="A21" s="217" t="s">
        <v>156</v>
      </c>
      <c r="B21" s="2">
        <v>23261</v>
      </c>
      <c r="C21" s="233">
        <v>10304</v>
      </c>
      <c r="D21" s="2"/>
      <c r="E21" s="219">
        <f t="shared" si="1"/>
        <v>33565</v>
      </c>
    </row>
    <row r="22" spans="1:5" ht="15.75">
      <c r="A22" s="215" t="s">
        <v>157</v>
      </c>
      <c r="B22" s="216">
        <f>SUM(B20:B21)</f>
        <v>81651</v>
      </c>
      <c r="C22" s="216">
        <f>SUM(C20:C21)</f>
        <v>13524</v>
      </c>
      <c r="D22" s="216">
        <f>SUM(D20:D21)</f>
        <v>0</v>
      </c>
      <c r="E22" s="216">
        <f t="shared" si="1"/>
        <v>95175</v>
      </c>
    </row>
    <row r="23" spans="1:5" ht="15.75">
      <c r="A23" s="221" t="s">
        <v>158</v>
      </c>
      <c r="B23" s="222">
        <f>SUM(B24:B28)</f>
        <v>80691</v>
      </c>
      <c r="C23" s="222">
        <f>SUM(C24:C28)</f>
        <v>10000</v>
      </c>
      <c r="D23" s="222">
        <f>SUM(D24:D28)</f>
        <v>0</v>
      </c>
      <c r="E23" s="222">
        <f t="shared" si="1"/>
        <v>90691</v>
      </c>
    </row>
    <row r="24" spans="1:5" ht="15">
      <c r="A24" s="234" t="s">
        <v>59</v>
      </c>
      <c r="B24" s="235">
        <v>11358</v>
      </c>
      <c r="C24" s="235"/>
      <c r="D24" s="236"/>
      <c r="E24" s="237">
        <f t="shared" si="1"/>
        <v>11358</v>
      </c>
    </row>
    <row r="25" spans="1:5" ht="15">
      <c r="A25" s="234" t="s">
        <v>60</v>
      </c>
      <c r="B25" s="235">
        <v>3333</v>
      </c>
      <c r="C25" s="235"/>
      <c r="D25" s="236"/>
      <c r="E25" s="237">
        <f t="shared" si="1"/>
        <v>3333</v>
      </c>
    </row>
    <row r="26" spans="1:5" ht="15">
      <c r="A26" s="234">
        <v>2200</v>
      </c>
      <c r="B26" s="235">
        <v>20500</v>
      </c>
      <c r="C26" s="235">
        <v>5500</v>
      </c>
      <c r="D26" s="236"/>
      <c r="E26" s="237">
        <f t="shared" si="1"/>
        <v>26000</v>
      </c>
    </row>
    <row r="27" spans="1:5" ht="15">
      <c r="A27" s="234">
        <v>2300</v>
      </c>
      <c r="B27" s="235">
        <v>30500</v>
      </c>
      <c r="C27" s="235">
        <v>4500</v>
      </c>
      <c r="D27" s="236"/>
      <c r="E27" s="237">
        <f t="shared" si="1"/>
        <v>35000</v>
      </c>
    </row>
    <row r="28" spans="1:5" ht="15">
      <c r="A28" s="234">
        <v>5200</v>
      </c>
      <c r="B28" s="235">
        <v>15000</v>
      </c>
      <c r="C28" s="238"/>
      <c r="D28" s="236"/>
      <c r="E28" s="237">
        <f t="shared" si="1"/>
        <v>15000</v>
      </c>
    </row>
    <row r="29" spans="1:5" ht="15.75">
      <c r="A29" s="229" t="s">
        <v>159</v>
      </c>
      <c r="B29" s="222">
        <f>B22-B23</f>
        <v>960</v>
      </c>
      <c r="C29" s="230">
        <f>C22-C23</f>
        <v>3524</v>
      </c>
      <c r="D29" s="230">
        <f>D22-D23</f>
        <v>0</v>
      </c>
      <c r="E29" s="216">
        <f>E22-E23</f>
        <v>4484</v>
      </c>
    </row>
    <row r="30" spans="1:5" ht="15.75">
      <c r="A30" s="265" t="s">
        <v>103</v>
      </c>
      <c r="B30" s="265"/>
      <c r="C30" s="265"/>
      <c r="D30" s="265"/>
      <c r="E30" s="265"/>
    </row>
    <row r="31" spans="1:5" ht="18.75">
      <c r="A31" s="266" t="s">
        <v>63</v>
      </c>
      <c r="B31" s="266"/>
      <c r="C31" s="266"/>
      <c r="D31" s="266"/>
      <c r="E31" s="266"/>
    </row>
    <row r="32" spans="1:5" ht="18.75">
      <c r="A32" s="267" t="s">
        <v>154</v>
      </c>
      <c r="B32" s="267"/>
      <c r="C32" s="267"/>
      <c r="D32" s="267"/>
      <c r="E32" s="267"/>
    </row>
    <row r="33" spans="1:5" ht="12.75" customHeight="1">
      <c r="A33" s="268" t="s">
        <v>56</v>
      </c>
      <c r="B33" s="268" t="s">
        <v>57</v>
      </c>
      <c r="C33" s="268" t="s">
        <v>51</v>
      </c>
      <c r="D33" s="268" t="s">
        <v>58</v>
      </c>
      <c r="E33" s="268" t="s">
        <v>90</v>
      </c>
    </row>
    <row r="34" spans="1:5" ht="22.5" customHeight="1">
      <c r="A34" s="269"/>
      <c r="B34" s="269"/>
      <c r="C34" s="269"/>
      <c r="D34" s="269"/>
      <c r="E34" s="269"/>
    </row>
    <row r="35" spans="1:5" ht="17.25" customHeight="1">
      <c r="A35" s="215" t="s">
        <v>155</v>
      </c>
      <c r="B35" s="216">
        <v>64939</v>
      </c>
      <c r="C35" s="216">
        <v>14180</v>
      </c>
      <c r="D35" s="216"/>
      <c r="E35" s="216">
        <f aca="true" t="shared" si="2" ref="E35:E44">SUM(B35:D35)</f>
        <v>79119</v>
      </c>
    </row>
    <row r="36" spans="1:5" ht="15.75">
      <c r="A36" s="217" t="s">
        <v>156</v>
      </c>
      <c r="B36" s="2">
        <v>6490</v>
      </c>
      <c r="C36" s="233">
        <v>48700</v>
      </c>
      <c r="D36" s="2"/>
      <c r="E36" s="219">
        <f t="shared" si="2"/>
        <v>55190</v>
      </c>
    </row>
    <row r="37" spans="1:5" ht="15.75">
      <c r="A37" s="215" t="s">
        <v>157</v>
      </c>
      <c r="B37" s="216">
        <f>SUM(B35:B36)</f>
        <v>71429</v>
      </c>
      <c r="C37" s="216">
        <f>SUM(C35:C36)</f>
        <v>62880</v>
      </c>
      <c r="D37" s="216">
        <f>SUM(D35:D36)</f>
        <v>0</v>
      </c>
      <c r="E37" s="216">
        <f t="shared" si="2"/>
        <v>134309</v>
      </c>
    </row>
    <row r="38" spans="1:5" ht="15.75">
      <c r="A38" s="221" t="s">
        <v>158</v>
      </c>
      <c r="B38" s="222">
        <f>SUM(B39:B44)</f>
        <v>71429</v>
      </c>
      <c r="C38" s="222">
        <f>SUM(C39:C44)</f>
        <v>62880</v>
      </c>
      <c r="D38" s="222">
        <f>SUM(D39:D44)</f>
        <v>0</v>
      </c>
      <c r="E38" s="222">
        <f t="shared" si="2"/>
        <v>134309</v>
      </c>
    </row>
    <row r="39" spans="1:5" ht="15">
      <c r="A39" s="234" t="s">
        <v>59</v>
      </c>
      <c r="B39" s="235">
        <v>7500</v>
      </c>
      <c r="C39" s="235"/>
      <c r="D39" s="236"/>
      <c r="E39" s="237">
        <f t="shared" si="2"/>
        <v>7500</v>
      </c>
    </row>
    <row r="40" spans="1:5" ht="15">
      <c r="A40" s="234" t="s">
        <v>60</v>
      </c>
      <c r="B40" s="235">
        <v>1807</v>
      </c>
      <c r="C40" s="235"/>
      <c r="D40" s="236"/>
      <c r="E40" s="237">
        <f t="shared" si="2"/>
        <v>1807</v>
      </c>
    </row>
    <row r="41" spans="1:5" ht="15">
      <c r="A41" s="234">
        <v>2200</v>
      </c>
      <c r="B41" s="235">
        <v>15465</v>
      </c>
      <c r="C41" s="235">
        <v>25400</v>
      </c>
      <c r="D41" s="236"/>
      <c r="E41" s="237">
        <f t="shared" si="2"/>
        <v>40865</v>
      </c>
    </row>
    <row r="42" spans="1:5" ht="15">
      <c r="A42" s="234">
        <v>2300</v>
      </c>
      <c r="B42" s="235">
        <v>15657</v>
      </c>
      <c r="C42" s="235">
        <v>350</v>
      </c>
      <c r="D42" s="236"/>
      <c r="E42" s="237">
        <f t="shared" si="2"/>
        <v>16007</v>
      </c>
    </row>
    <row r="43" spans="1:5" ht="15">
      <c r="A43" s="234">
        <v>2500</v>
      </c>
      <c r="B43" s="235">
        <v>1000</v>
      </c>
      <c r="C43" s="235"/>
      <c r="D43" s="236"/>
      <c r="E43" s="237">
        <f t="shared" si="2"/>
        <v>1000</v>
      </c>
    </row>
    <row r="44" spans="1:5" ht="15">
      <c r="A44" s="234">
        <v>5200</v>
      </c>
      <c r="B44" s="235">
        <v>30000</v>
      </c>
      <c r="C44" s="235">
        <v>37130</v>
      </c>
      <c r="D44" s="236"/>
      <c r="E44" s="237">
        <f t="shared" si="2"/>
        <v>67130</v>
      </c>
    </row>
    <row r="45" spans="1:5" ht="15.75">
      <c r="A45" s="229" t="s">
        <v>159</v>
      </c>
      <c r="B45" s="222">
        <f>B37-B38</f>
        <v>0</v>
      </c>
      <c r="C45" s="230">
        <f>C37-C38</f>
        <v>0</v>
      </c>
      <c r="D45" s="230">
        <f>D37-D38</f>
        <v>0</v>
      </c>
      <c r="E45" s="216">
        <f>E37-E38</f>
        <v>0</v>
      </c>
    </row>
    <row r="46" spans="1:5" ht="15.75">
      <c r="A46" s="265" t="s">
        <v>82</v>
      </c>
      <c r="B46" s="265"/>
      <c r="C46" s="265"/>
      <c r="D46" s="265"/>
      <c r="E46" s="265"/>
    </row>
    <row r="47" spans="1:5" ht="18.75">
      <c r="A47" s="266" t="s">
        <v>64</v>
      </c>
      <c r="B47" s="266"/>
      <c r="C47" s="266"/>
      <c r="D47" s="266"/>
      <c r="E47" s="266"/>
    </row>
    <row r="48" spans="1:5" ht="18.75">
      <c r="A48" s="267" t="s">
        <v>154</v>
      </c>
      <c r="B48" s="267"/>
      <c r="C48" s="267"/>
      <c r="D48" s="267"/>
      <c r="E48" s="267"/>
    </row>
    <row r="49" spans="1:5" ht="12.75" customHeight="1">
      <c r="A49" s="268" t="s">
        <v>56</v>
      </c>
      <c r="B49" s="268" t="s">
        <v>57</v>
      </c>
      <c r="C49" s="268" t="s">
        <v>51</v>
      </c>
      <c r="D49" s="268" t="s">
        <v>58</v>
      </c>
      <c r="E49" s="268" t="s">
        <v>90</v>
      </c>
    </row>
    <row r="50" spans="1:5" ht="19.5" customHeight="1">
      <c r="A50" s="269"/>
      <c r="B50" s="269"/>
      <c r="C50" s="269"/>
      <c r="D50" s="269"/>
      <c r="E50" s="269"/>
    </row>
    <row r="51" spans="1:5" ht="15.75">
      <c r="A51" s="215" t="s">
        <v>155</v>
      </c>
      <c r="B51" s="216">
        <v>30025</v>
      </c>
      <c r="C51" s="216">
        <v>1170</v>
      </c>
      <c r="D51" s="216"/>
      <c r="E51" s="216">
        <f aca="true" t="shared" si="3" ref="E51:E59">SUM(B51:D51)</f>
        <v>31195</v>
      </c>
    </row>
    <row r="52" spans="1:5" ht="15.75">
      <c r="A52" s="217" t="s">
        <v>156</v>
      </c>
      <c r="B52" s="2">
        <v>14391</v>
      </c>
      <c r="C52" s="233">
        <v>3137</v>
      </c>
      <c r="D52" s="2"/>
      <c r="E52" s="219">
        <f t="shared" si="3"/>
        <v>17528</v>
      </c>
    </row>
    <row r="53" spans="1:5" ht="15.75">
      <c r="A53" s="215" t="s">
        <v>157</v>
      </c>
      <c r="B53" s="216">
        <f>SUM(B51:B52)</f>
        <v>44416</v>
      </c>
      <c r="C53" s="216">
        <f>SUM(C51:C52)</f>
        <v>4307</v>
      </c>
      <c r="D53" s="216">
        <f>SUM(D51:D52)</f>
        <v>0</v>
      </c>
      <c r="E53" s="216">
        <f t="shared" si="3"/>
        <v>48723</v>
      </c>
    </row>
    <row r="54" spans="1:5" ht="15.75">
      <c r="A54" s="221" t="s">
        <v>158</v>
      </c>
      <c r="B54" s="222">
        <f>SUM(B55:B59)</f>
        <v>34686</v>
      </c>
      <c r="C54" s="222">
        <f>SUM(C55:C59)</f>
        <v>75</v>
      </c>
      <c r="D54" s="222">
        <f>SUM(D55:D59)</f>
        <v>0</v>
      </c>
      <c r="E54" s="222">
        <f t="shared" si="3"/>
        <v>34761</v>
      </c>
    </row>
    <row r="55" spans="1:5" ht="15">
      <c r="A55" s="234" t="s">
        <v>59</v>
      </c>
      <c r="B55" s="235">
        <v>7000</v>
      </c>
      <c r="C55" s="235"/>
      <c r="D55" s="236"/>
      <c r="E55" s="237">
        <f t="shared" si="3"/>
        <v>7000</v>
      </c>
    </row>
    <row r="56" spans="1:5" ht="15">
      <c r="A56" s="234" t="s">
        <v>60</v>
      </c>
      <c r="B56" s="235">
        <v>1686</v>
      </c>
      <c r="C56" s="235"/>
      <c r="D56" s="236"/>
      <c r="E56" s="237">
        <f t="shared" si="3"/>
        <v>1686</v>
      </c>
    </row>
    <row r="57" spans="1:5" ht="15">
      <c r="A57" s="234">
        <v>2200</v>
      </c>
      <c r="B57" s="235">
        <v>23000</v>
      </c>
      <c r="C57" s="235">
        <v>75</v>
      </c>
      <c r="D57" s="236"/>
      <c r="E57" s="237">
        <f t="shared" si="3"/>
        <v>23075</v>
      </c>
    </row>
    <row r="58" spans="1:5" ht="15">
      <c r="A58" s="234">
        <v>2300</v>
      </c>
      <c r="B58" s="235">
        <v>3000</v>
      </c>
      <c r="C58" s="235"/>
      <c r="D58" s="236"/>
      <c r="E58" s="237">
        <f t="shared" si="3"/>
        <v>3000</v>
      </c>
    </row>
    <row r="59" spans="1:5" ht="15">
      <c r="A59" s="234">
        <v>5200</v>
      </c>
      <c r="B59" s="238"/>
      <c r="C59" s="238"/>
      <c r="D59" s="236"/>
      <c r="E59" s="237">
        <f t="shared" si="3"/>
        <v>0</v>
      </c>
    </row>
    <row r="60" spans="1:5" ht="15.75">
      <c r="A60" s="229" t="s">
        <v>159</v>
      </c>
      <c r="B60" s="222">
        <f>B53-B54</f>
        <v>9730</v>
      </c>
      <c r="C60" s="230">
        <f>C53-C54</f>
        <v>4232</v>
      </c>
      <c r="D60" s="230">
        <f>D53-D54</f>
        <v>0</v>
      </c>
      <c r="E60" s="216">
        <f>E53-E54</f>
        <v>13962</v>
      </c>
    </row>
    <row r="61" spans="1:5" ht="26.25" customHeight="1">
      <c r="A61" s="265" t="s">
        <v>83</v>
      </c>
      <c r="B61" s="265"/>
      <c r="C61" s="265"/>
      <c r="D61" s="265"/>
      <c r="E61" s="265"/>
    </row>
    <row r="62" spans="1:5" ht="18.75">
      <c r="A62" s="266" t="s">
        <v>65</v>
      </c>
      <c r="B62" s="266"/>
      <c r="C62" s="266"/>
      <c r="D62" s="266"/>
      <c r="E62" s="266"/>
    </row>
    <row r="63" spans="1:5" ht="18.75">
      <c r="A63" s="267" t="s">
        <v>154</v>
      </c>
      <c r="B63" s="267"/>
      <c r="C63" s="267"/>
      <c r="D63" s="267"/>
      <c r="E63" s="267"/>
    </row>
    <row r="64" spans="1:5" ht="12.75" customHeight="1">
      <c r="A64" s="268" t="s">
        <v>56</v>
      </c>
      <c r="B64" s="268" t="s">
        <v>57</v>
      </c>
      <c r="C64" s="268" t="s">
        <v>51</v>
      </c>
      <c r="D64" s="268" t="s">
        <v>58</v>
      </c>
      <c r="E64" s="268" t="s">
        <v>90</v>
      </c>
    </row>
    <row r="65" spans="1:5" ht="24" customHeight="1">
      <c r="A65" s="269"/>
      <c r="B65" s="269"/>
      <c r="C65" s="269"/>
      <c r="D65" s="269"/>
      <c r="E65" s="269"/>
    </row>
    <row r="66" spans="1:5" ht="15.75">
      <c r="A66" s="215" t="s">
        <v>155</v>
      </c>
      <c r="B66" s="216">
        <v>42241</v>
      </c>
      <c r="C66" s="216">
        <v>1160</v>
      </c>
      <c r="D66" s="216"/>
      <c r="E66" s="216">
        <f aca="true" t="shared" si="4" ref="E66:E74">SUM(B66:D66)</f>
        <v>43401</v>
      </c>
    </row>
    <row r="67" spans="1:5" ht="15.75">
      <c r="A67" s="217" t="s">
        <v>156</v>
      </c>
      <c r="B67" s="2">
        <v>5866</v>
      </c>
      <c r="C67" s="233">
        <v>1245</v>
      </c>
      <c r="D67" s="2"/>
      <c r="E67" s="219">
        <f t="shared" si="4"/>
        <v>7111</v>
      </c>
    </row>
    <row r="68" spans="1:5" ht="15.75">
      <c r="A68" s="215" t="s">
        <v>157</v>
      </c>
      <c r="B68" s="216">
        <f>SUM(B66:B67)</f>
        <v>48107</v>
      </c>
      <c r="C68" s="216">
        <f>SUM(C66:C67)</f>
        <v>2405</v>
      </c>
      <c r="D68" s="216">
        <f>SUM(D66:D67)</f>
        <v>0</v>
      </c>
      <c r="E68" s="216">
        <f t="shared" si="4"/>
        <v>50512</v>
      </c>
    </row>
    <row r="69" spans="1:5" ht="15.75">
      <c r="A69" s="221" t="s">
        <v>158</v>
      </c>
      <c r="B69" s="222">
        <f>SUM(B70:B74)</f>
        <v>48107</v>
      </c>
      <c r="C69" s="222">
        <f>SUM(C70:C74)</f>
        <v>2405</v>
      </c>
      <c r="D69" s="222">
        <f>SUM(D70:D74)</f>
        <v>0</v>
      </c>
      <c r="E69" s="222">
        <f t="shared" si="4"/>
        <v>50512</v>
      </c>
    </row>
    <row r="70" spans="1:5" ht="15">
      <c r="A70" s="234" t="s">
        <v>59</v>
      </c>
      <c r="B70" s="235">
        <v>14189</v>
      </c>
      <c r="C70" s="235"/>
      <c r="D70" s="236"/>
      <c r="E70" s="237">
        <f t="shared" si="4"/>
        <v>14189</v>
      </c>
    </row>
    <row r="71" spans="1:5" ht="15">
      <c r="A71" s="234" t="s">
        <v>60</v>
      </c>
      <c r="B71" s="235">
        <v>3984</v>
      </c>
      <c r="C71" s="235"/>
      <c r="D71" s="236"/>
      <c r="E71" s="237">
        <f t="shared" si="4"/>
        <v>3984</v>
      </c>
    </row>
    <row r="72" spans="1:5" ht="15">
      <c r="A72" s="234">
        <v>2200</v>
      </c>
      <c r="B72" s="235">
        <v>18400</v>
      </c>
      <c r="C72" s="235">
        <v>960</v>
      </c>
      <c r="D72" s="236"/>
      <c r="E72" s="237">
        <f t="shared" si="4"/>
        <v>19360</v>
      </c>
    </row>
    <row r="73" spans="1:5" ht="15">
      <c r="A73" s="234">
        <v>2300</v>
      </c>
      <c r="B73" s="235">
        <v>11534</v>
      </c>
      <c r="C73" s="235">
        <v>1445</v>
      </c>
      <c r="D73" s="236"/>
      <c r="E73" s="237">
        <f t="shared" si="4"/>
        <v>12979</v>
      </c>
    </row>
    <row r="74" spans="1:5" ht="15">
      <c r="A74" s="234">
        <v>5200</v>
      </c>
      <c r="B74" s="238"/>
      <c r="C74" s="238"/>
      <c r="D74" s="236"/>
      <c r="E74" s="237">
        <f t="shared" si="4"/>
        <v>0</v>
      </c>
    </row>
    <row r="75" spans="1:5" ht="15.75">
      <c r="A75" s="229" t="s">
        <v>159</v>
      </c>
      <c r="B75" s="222">
        <f>B68-B69</f>
        <v>0</v>
      </c>
      <c r="C75" s="230">
        <f>C68-C69</f>
        <v>0</v>
      </c>
      <c r="D75" s="230">
        <f>D68-D69</f>
        <v>0</v>
      </c>
      <c r="E75" s="216">
        <f>E68-E69</f>
        <v>0</v>
      </c>
    </row>
    <row r="76" spans="1:5" ht="15.75">
      <c r="A76" s="270" t="s">
        <v>84</v>
      </c>
      <c r="B76" s="270"/>
      <c r="C76" s="270"/>
      <c r="D76" s="270"/>
      <c r="E76" s="270"/>
    </row>
    <row r="77" spans="1:5" ht="18.75">
      <c r="A77" s="266" t="s">
        <v>87</v>
      </c>
      <c r="B77" s="266"/>
      <c r="C77" s="266"/>
      <c r="D77" s="266"/>
      <c r="E77" s="266"/>
    </row>
    <row r="78" spans="1:5" ht="18.75">
      <c r="A78" s="267" t="s">
        <v>154</v>
      </c>
      <c r="B78" s="267"/>
      <c r="C78" s="267"/>
      <c r="D78" s="267"/>
      <c r="E78" s="267"/>
    </row>
    <row r="79" spans="1:5" ht="12" customHeight="1">
      <c r="A79" s="232"/>
      <c r="B79" s="232"/>
      <c r="C79" s="232"/>
      <c r="D79" s="232"/>
      <c r="E79" s="232"/>
    </row>
    <row r="80" spans="1:5" ht="12.75" customHeight="1">
      <c r="A80" s="268" t="s">
        <v>56</v>
      </c>
      <c r="B80" s="268" t="s">
        <v>57</v>
      </c>
      <c r="C80" s="268" t="s">
        <v>51</v>
      </c>
      <c r="D80" s="268" t="s">
        <v>58</v>
      </c>
      <c r="E80" s="268" t="s">
        <v>90</v>
      </c>
    </row>
    <row r="81" spans="1:5" ht="19.5" customHeight="1">
      <c r="A81" s="269"/>
      <c r="B81" s="269"/>
      <c r="C81" s="269"/>
      <c r="D81" s="269"/>
      <c r="E81" s="269"/>
    </row>
    <row r="82" spans="1:5" ht="15.75">
      <c r="A82" s="215" t="s">
        <v>155</v>
      </c>
      <c r="B82" s="216">
        <v>42502</v>
      </c>
      <c r="C82" s="216">
        <v>3900</v>
      </c>
      <c r="D82" s="216"/>
      <c r="E82" s="216">
        <f aca="true" t="shared" si="5" ref="E82:E90">SUM(B82:D82)</f>
        <v>46402</v>
      </c>
    </row>
    <row r="83" spans="1:5" ht="15.75">
      <c r="A83" s="217" t="s">
        <v>156</v>
      </c>
      <c r="B83" s="2">
        <v>3814</v>
      </c>
      <c r="C83" s="233">
        <v>1125</v>
      </c>
      <c r="D83" s="2"/>
      <c r="E83" s="219">
        <f t="shared" si="5"/>
        <v>4939</v>
      </c>
    </row>
    <row r="84" spans="1:5" ht="15.75">
      <c r="A84" s="215" t="s">
        <v>157</v>
      </c>
      <c r="B84" s="216">
        <f>SUM(B82:B83)</f>
        <v>46316</v>
      </c>
      <c r="C84" s="216">
        <f>SUM(C82:C83)</f>
        <v>5025</v>
      </c>
      <c r="D84" s="216">
        <f>SUM(D82:D83)</f>
        <v>0</v>
      </c>
      <c r="E84" s="216">
        <f t="shared" si="5"/>
        <v>51341</v>
      </c>
    </row>
    <row r="85" spans="1:5" ht="15.75">
      <c r="A85" s="221" t="s">
        <v>158</v>
      </c>
      <c r="B85" s="222">
        <f>SUM(B86:B90)</f>
        <v>40689</v>
      </c>
      <c r="C85" s="222">
        <f>SUM(C86:C90)</f>
        <v>3510</v>
      </c>
      <c r="D85" s="222">
        <f>SUM(D86:D90)</f>
        <v>0</v>
      </c>
      <c r="E85" s="222">
        <f t="shared" si="5"/>
        <v>44199</v>
      </c>
    </row>
    <row r="86" spans="1:5" ht="15">
      <c r="A86" s="234" t="s">
        <v>59</v>
      </c>
      <c r="B86" s="235">
        <v>14563</v>
      </c>
      <c r="C86" s="235"/>
      <c r="D86" s="236"/>
      <c r="E86" s="237">
        <f t="shared" si="5"/>
        <v>14563</v>
      </c>
    </row>
    <row r="87" spans="1:5" ht="15">
      <c r="A87" s="234" t="s">
        <v>60</v>
      </c>
      <c r="B87" s="235">
        <v>3808</v>
      </c>
      <c r="C87" s="235"/>
      <c r="D87" s="236"/>
      <c r="E87" s="237">
        <f t="shared" si="5"/>
        <v>3808</v>
      </c>
    </row>
    <row r="88" spans="1:5" ht="15">
      <c r="A88" s="234">
        <v>2200</v>
      </c>
      <c r="B88" s="235">
        <v>11318</v>
      </c>
      <c r="C88" s="235">
        <v>3510</v>
      </c>
      <c r="D88" s="236"/>
      <c r="E88" s="237">
        <f t="shared" si="5"/>
        <v>14828</v>
      </c>
    </row>
    <row r="89" spans="1:5" ht="15">
      <c r="A89" s="234">
        <v>2300</v>
      </c>
      <c r="B89" s="235">
        <v>11000</v>
      </c>
      <c r="C89" s="235"/>
      <c r="D89" s="236"/>
      <c r="E89" s="237">
        <f t="shared" si="5"/>
        <v>11000</v>
      </c>
    </row>
    <row r="90" spans="1:5" ht="15">
      <c r="A90" s="234">
        <v>5200</v>
      </c>
      <c r="B90" s="238"/>
      <c r="C90" s="238"/>
      <c r="D90" s="236"/>
      <c r="E90" s="237">
        <f t="shared" si="5"/>
        <v>0</v>
      </c>
    </row>
    <row r="91" spans="1:5" ht="15.75">
      <c r="A91" s="229" t="s">
        <v>159</v>
      </c>
      <c r="B91" s="222">
        <f>B84-B85</f>
        <v>5627</v>
      </c>
      <c r="C91" s="230">
        <f>C84-C85</f>
        <v>1515</v>
      </c>
      <c r="D91" s="230">
        <f>D84-D85</f>
        <v>0</v>
      </c>
      <c r="E91" s="216">
        <f>E84-E85</f>
        <v>7142</v>
      </c>
    </row>
    <row r="92" spans="1:5" ht="20.25" customHeight="1">
      <c r="A92" s="265" t="s">
        <v>97</v>
      </c>
      <c r="B92" s="265"/>
      <c r="C92" s="265"/>
      <c r="D92" s="265"/>
      <c r="E92" s="265"/>
    </row>
    <row r="93" spans="1:5" ht="18.75">
      <c r="A93" s="266" t="s">
        <v>88</v>
      </c>
      <c r="B93" s="266"/>
      <c r="C93" s="266"/>
      <c r="D93" s="266"/>
      <c r="E93" s="266"/>
    </row>
    <row r="94" spans="1:5" ht="18.75">
      <c r="A94" s="267" t="s">
        <v>154</v>
      </c>
      <c r="B94" s="267"/>
      <c r="C94" s="267"/>
      <c r="D94" s="267"/>
      <c r="E94" s="267"/>
    </row>
    <row r="95" spans="1:5" ht="18.75">
      <c r="A95" s="232"/>
      <c r="B95" s="232"/>
      <c r="C95" s="232"/>
      <c r="D95" s="232"/>
      <c r="E95" s="232"/>
    </row>
    <row r="96" spans="1:5" ht="12.75" customHeight="1">
      <c r="A96" s="268" t="s">
        <v>56</v>
      </c>
      <c r="B96" s="268" t="s">
        <v>57</v>
      </c>
      <c r="C96" s="268" t="s">
        <v>51</v>
      </c>
      <c r="D96" s="268" t="s">
        <v>58</v>
      </c>
      <c r="E96" s="268" t="s">
        <v>90</v>
      </c>
    </row>
    <row r="97" spans="1:5" ht="16.5" customHeight="1">
      <c r="A97" s="269"/>
      <c r="B97" s="269"/>
      <c r="C97" s="269"/>
      <c r="D97" s="269"/>
      <c r="E97" s="269"/>
    </row>
    <row r="98" spans="1:5" ht="15.75">
      <c r="A98" s="215" t="s">
        <v>155</v>
      </c>
      <c r="B98" s="216">
        <v>40274</v>
      </c>
      <c r="C98" s="216">
        <v>730</v>
      </c>
      <c r="D98" s="216"/>
      <c r="E98" s="216">
        <f aca="true" t="shared" si="6" ref="E98:E106">SUM(B98:D98)</f>
        <v>41004</v>
      </c>
    </row>
    <row r="99" spans="1:5" ht="15.75">
      <c r="A99" s="217" t="s">
        <v>156</v>
      </c>
      <c r="B99" s="2">
        <v>4085</v>
      </c>
      <c r="C99" s="233">
        <v>354</v>
      </c>
      <c r="D99" s="2"/>
      <c r="E99" s="219">
        <f t="shared" si="6"/>
        <v>4439</v>
      </c>
    </row>
    <row r="100" spans="1:5" ht="15.75">
      <c r="A100" s="215" t="s">
        <v>157</v>
      </c>
      <c r="B100" s="216">
        <f>SUM(B98:B99)</f>
        <v>44359</v>
      </c>
      <c r="C100" s="216">
        <f>SUM(C98:C99)</f>
        <v>1084</v>
      </c>
      <c r="D100" s="216">
        <f>SUM(D98:D99)</f>
        <v>0</v>
      </c>
      <c r="E100" s="216">
        <f t="shared" si="6"/>
        <v>45443</v>
      </c>
    </row>
    <row r="101" spans="1:5" ht="15.75">
      <c r="A101" s="221" t="s">
        <v>158</v>
      </c>
      <c r="B101" s="222">
        <f>SUM(B102:B106)</f>
        <v>40274</v>
      </c>
      <c r="C101" s="222">
        <f>SUM(C102:C106)</f>
        <v>1084</v>
      </c>
      <c r="D101" s="222">
        <f>SUM(D102:D106)</f>
        <v>0</v>
      </c>
      <c r="E101" s="222">
        <f t="shared" si="6"/>
        <v>41358</v>
      </c>
    </row>
    <row r="102" spans="1:5" ht="15">
      <c r="A102" s="234" t="s">
        <v>59</v>
      </c>
      <c r="B102" s="235">
        <v>10000</v>
      </c>
      <c r="C102" s="235"/>
      <c r="D102" s="236"/>
      <c r="E102" s="237">
        <f t="shared" si="6"/>
        <v>10000</v>
      </c>
    </row>
    <row r="103" spans="1:5" ht="15">
      <c r="A103" s="234" t="s">
        <v>60</v>
      </c>
      <c r="B103" s="235">
        <v>2409</v>
      </c>
      <c r="C103" s="235"/>
      <c r="D103" s="236"/>
      <c r="E103" s="237">
        <f t="shared" si="6"/>
        <v>2409</v>
      </c>
    </row>
    <row r="104" spans="1:5" ht="15">
      <c r="A104" s="234">
        <v>2200</v>
      </c>
      <c r="B104" s="235">
        <v>23365</v>
      </c>
      <c r="C104" s="235">
        <v>1084</v>
      </c>
      <c r="D104" s="236"/>
      <c r="E104" s="237">
        <f t="shared" si="6"/>
        <v>24449</v>
      </c>
    </row>
    <row r="105" spans="1:5" ht="15">
      <c r="A105" s="234">
        <v>2300</v>
      </c>
      <c r="B105" s="235">
        <v>4500</v>
      </c>
      <c r="C105" s="235"/>
      <c r="D105" s="236"/>
      <c r="E105" s="237">
        <f t="shared" si="6"/>
        <v>4500</v>
      </c>
    </row>
    <row r="106" spans="1:5" ht="15">
      <c r="A106" s="234">
        <v>5200</v>
      </c>
      <c r="B106" s="238"/>
      <c r="C106" s="238"/>
      <c r="D106" s="236"/>
      <c r="E106" s="237">
        <f t="shared" si="6"/>
        <v>0</v>
      </c>
    </row>
    <row r="107" spans="1:5" ht="15.75">
      <c r="A107" s="229" t="s">
        <v>159</v>
      </c>
      <c r="B107" s="222">
        <f>B100-B101</f>
        <v>4085</v>
      </c>
      <c r="C107" s="230">
        <f>C100-C101</f>
        <v>0</v>
      </c>
      <c r="D107" s="230">
        <f>D100-D101</f>
        <v>0</v>
      </c>
      <c r="E107" s="216">
        <f>E100-E101</f>
        <v>4085</v>
      </c>
    </row>
    <row r="108" spans="1:5" ht="15.75">
      <c r="A108" s="265" t="s">
        <v>98</v>
      </c>
      <c r="B108" s="265"/>
      <c r="C108" s="265"/>
      <c r="D108" s="265"/>
      <c r="E108" s="265"/>
    </row>
    <row r="109" spans="1:5" ht="18.75">
      <c r="A109" s="266" t="s">
        <v>66</v>
      </c>
      <c r="B109" s="266"/>
      <c r="C109" s="266"/>
      <c r="D109" s="266"/>
      <c r="E109" s="266"/>
    </row>
    <row r="110" spans="1:5" ht="18.75">
      <c r="A110" s="267" t="s">
        <v>154</v>
      </c>
      <c r="B110" s="267"/>
      <c r="C110" s="267"/>
      <c r="D110" s="267"/>
      <c r="E110" s="267"/>
    </row>
    <row r="111" spans="1:5" ht="12.75" customHeight="1">
      <c r="A111" s="268" t="s">
        <v>56</v>
      </c>
      <c r="B111" s="268" t="s">
        <v>57</v>
      </c>
      <c r="C111" s="268" t="s">
        <v>51</v>
      </c>
      <c r="D111" s="268" t="s">
        <v>58</v>
      </c>
      <c r="E111" s="268" t="s">
        <v>90</v>
      </c>
    </row>
    <row r="112" spans="1:5" ht="21" customHeight="1">
      <c r="A112" s="269"/>
      <c r="B112" s="269"/>
      <c r="C112" s="269"/>
      <c r="D112" s="269"/>
      <c r="E112" s="269"/>
    </row>
    <row r="113" spans="1:5" ht="15.75">
      <c r="A113" s="215" t="s">
        <v>155</v>
      </c>
      <c r="B113" s="216">
        <v>32829</v>
      </c>
      <c r="C113" s="216">
        <v>3910</v>
      </c>
      <c r="D113" s="216"/>
      <c r="E113" s="216">
        <f aca="true" t="shared" si="7" ref="E113:E121">SUM(B113:D113)</f>
        <v>36739</v>
      </c>
    </row>
    <row r="114" spans="1:5" ht="15.75">
      <c r="A114" s="217" t="s">
        <v>156</v>
      </c>
      <c r="B114" s="2">
        <v>257</v>
      </c>
      <c r="C114" s="233">
        <v>12555</v>
      </c>
      <c r="D114" s="2"/>
      <c r="E114" s="219">
        <f t="shared" si="7"/>
        <v>12812</v>
      </c>
    </row>
    <row r="115" spans="1:5" ht="15.75">
      <c r="A115" s="215" t="s">
        <v>157</v>
      </c>
      <c r="B115" s="216">
        <f>SUM(B113:B114)</f>
        <v>33086</v>
      </c>
      <c r="C115" s="216">
        <f>SUM(C113:C114)</f>
        <v>16465</v>
      </c>
      <c r="D115" s="216">
        <f>SUM(D113:D114)</f>
        <v>0</v>
      </c>
      <c r="E115" s="216">
        <f t="shared" si="7"/>
        <v>49551</v>
      </c>
    </row>
    <row r="116" spans="1:5" ht="15.75">
      <c r="A116" s="221" t="s">
        <v>158</v>
      </c>
      <c r="B116" s="222">
        <f>SUM(B117:B121)</f>
        <v>30408</v>
      </c>
      <c r="C116" s="222">
        <f>SUM(C117:C121)</f>
        <v>0</v>
      </c>
      <c r="D116" s="222">
        <f>SUM(D117:D121)</f>
        <v>0</v>
      </c>
      <c r="E116" s="222">
        <f t="shared" si="7"/>
        <v>30408</v>
      </c>
    </row>
    <row r="117" spans="1:5" ht="15">
      <c r="A117" s="234" t="s">
        <v>59</v>
      </c>
      <c r="B117" s="235"/>
      <c r="C117" s="235"/>
      <c r="D117" s="236"/>
      <c r="E117" s="237">
        <f t="shared" si="7"/>
        <v>0</v>
      </c>
    </row>
    <row r="118" spans="1:5" ht="15">
      <c r="A118" s="234" t="s">
        <v>60</v>
      </c>
      <c r="B118" s="235"/>
      <c r="C118" s="235"/>
      <c r="D118" s="236"/>
      <c r="E118" s="237">
        <f t="shared" si="7"/>
        <v>0</v>
      </c>
    </row>
    <row r="119" spans="1:5" ht="15">
      <c r="A119" s="234">
        <v>2200</v>
      </c>
      <c r="B119" s="235">
        <v>28858</v>
      </c>
      <c r="C119" s="235"/>
      <c r="D119" s="236"/>
      <c r="E119" s="237">
        <f t="shared" si="7"/>
        <v>28858</v>
      </c>
    </row>
    <row r="120" spans="1:5" ht="15">
      <c r="A120" s="234">
        <v>2300</v>
      </c>
      <c r="B120" s="235">
        <v>1550</v>
      </c>
      <c r="C120" s="235"/>
      <c r="D120" s="236"/>
      <c r="E120" s="237">
        <f t="shared" si="7"/>
        <v>1550</v>
      </c>
    </row>
    <row r="121" spans="1:5" ht="15">
      <c r="A121" s="234">
        <v>5200</v>
      </c>
      <c r="B121" s="238"/>
      <c r="C121" s="238"/>
      <c r="D121" s="236"/>
      <c r="E121" s="237">
        <f t="shared" si="7"/>
        <v>0</v>
      </c>
    </row>
    <row r="122" spans="1:5" ht="15.75">
      <c r="A122" s="229" t="s">
        <v>159</v>
      </c>
      <c r="B122" s="222">
        <f>B115-B116</f>
        <v>2678</v>
      </c>
      <c r="C122" s="230">
        <f>C115-C116</f>
        <v>16465</v>
      </c>
      <c r="D122" s="230">
        <f>D115-D116</f>
        <v>0</v>
      </c>
      <c r="E122" s="216">
        <f>E115-E116</f>
        <v>19143</v>
      </c>
    </row>
    <row r="123" spans="1:5" ht="15.75">
      <c r="A123" s="265" t="s">
        <v>85</v>
      </c>
      <c r="B123" s="265"/>
      <c r="C123" s="265"/>
      <c r="D123" s="265"/>
      <c r="E123" s="265"/>
    </row>
    <row r="124" spans="1:5" ht="18.75">
      <c r="A124" s="266" t="s">
        <v>67</v>
      </c>
      <c r="B124" s="266"/>
      <c r="C124" s="266"/>
      <c r="D124" s="266"/>
      <c r="E124" s="266"/>
    </row>
    <row r="125" spans="1:5" ht="18.75">
      <c r="A125" s="267" t="s">
        <v>154</v>
      </c>
      <c r="B125" s="267"/>
      <c r="C125" s="267"/>
      <c r="D125" s="267"/>
      <c r="E125" s="267"/>
    </row>
    <row r="126" spans="1:5" ht="13.5" customHeight="1">
      <c r="A126" s="232"/>
      <c r="B126" s="232"/>
      <c r="C126" s="232"/>
      <c r="D126" s="232"/>
      <c r="E126" s="232"/>
    </row>
    <row r="127" spans="1:5" ht="12.75" customHeight="1">
      <c r="A127" s="268" t="s">
        <v>56</v>
      </c>
      <c r="B127" s="268" t="s">
        <v>57</v>
      </c>
      <c r="C127" s="268" t="s">
        <v>51</v>
      </c>
      <c r="D127" s="268" t="s">
        <v>58</v>
      </c>
      <c r="E127" s="268" t="s">
        <v>90</v>
      </c>
    </row>
    <row r="128" spans="1:5" ht="20.25" customHeight="1">
      <c r="A128" s="269"/>
      <c r="B128" s="269"/>
      <c r="C128" s="269"/>
      <c r="D128" s="269"/>
      <c r="E128" s="269"/>
    </row>
    <row r="129" spans="1:5" ht="15.75">
      <c r="A129" s="215" t="s">
        <v>155</v>
      </c>
      <c r="B129" s="216">
        <v>25803</v>
      </c>
      <c r="C129" s="216">
        <v>770</v>
      </c>
      <c r="D129" s="216"/>
      <c r="E129" s="216">
        <f aca="true" t="shared" si="8" ref="E129:E137">SUM(B129:D129)</f>
        <v>26573</v>
      </c>
    </row>
    <row r="130" spans="1:5" ht="15.75">
      <c r="A130" s="217" t="s">
        <v>156</v>
      </c>
      <c r="B130" s="2">
        <v>13154</v>
      </c>
      <c r="C130" s="233">
        <v>22570</v>
      </c>
      <c r="D130" s="2"/>
      <c r="E130" s="219">
        <f t="shared" si="8"/>
        <v>35724</v>
      </c>
    </row>
    <row r="131" spans="1:5" ht="15.75">
      <c r="A131" s="215" t="s">
        <v>157</v>
      </c>
      <c r="B131" s="216">
        <f>SUM(B129:B130)</f>
        <v>38957</v>
      </c>
      <c r="C131" s="216">
        <f>SUM(C129:C130)</f>
        <v>23340</v>
      </c>
      <c r="D131" s="216">
        <f>SUM(D129:D130)</f>
        <v>0</v>
      </c>
      <c r="E131" s="216">
        <f t="shared" si="8"/>
        <v>62297</v>
      </c>
    </row>
    <row r="132" spans="1:5" ht="15.75">
      <c r="A132" s="221" t="s">
        <v>158</v>
      </c>
      <c r="B132" s="222">
        <f>SUM(B133:B137)</f>
        <v>38957</v>
      </c>
      <c r="C132" s="222">
        <f>SUM(C133:C137)</f>
        <v>23340</v>
      </c>
      <c r="D132" s="222">
        <f>SUM(D133:D137)</f>
        <v>0</v>
      </c>
      <c r="E132" s="222">
        <f t="shared" si="8"/>
        <v>62297</v>
      </c>
    </row>
    <row r="133" spans="1:5" ht="15">
      <c r="A133" s="234" t="s">
        <v>59</v>
      </c>
      <c r="B133" s="235"/>
      <c r="C133" s="235"/>
      <c r="D133" s="236"/>
      <c r="E133" s="237">
        <f t="shared" si="8"/>
        <v>0</v>
      </c>
    </row>
    <row r="134" spans="1:5" ht="15">
      <c r="A134" s="234" t="s">
        <v>60</v>
      </c>
      <c r="B134" s="235"/>
      <c r="C134" s="235"/>
      <c r="D134" s="236"/>
      <c r="E134" s="237">
        <f t="shared" si="8"/>
        <v>0</v>
      </c>
    </row>
    <row r="135" spans="1:5" ht="15">
      <c r="A135" s="234">
        <v>2200</v>
      </c>
      <c r="B135" s="235">
        <v>38957</v>
      </c>
      <c r="C135" s="235">
        <v>23340</v>
      </c>
      <c r="D135" s="236"/>
      <c r="E135" s="237">
        <f t="shared" si="8"/>
        <v>62297</v>
      </c>
    </row>
    <row r="136" spans="1:5" ht="15">
      <c r="A136" s="234">
        <v>2300</v>
      </c>
      <c r="B136" s="235"/>
      <c r="C136" s="235"/>
      <c r="D136" s="236"/>
      <c r="E136" s="237">
        <f t="shared" si="8"/>
        <v>0</v>
      </c>
    </row>
    <row r="137" spans="1:5" ht="15">
      <c r="A137" s="234">
        <v>5200</v>
      </c>
      <c r="B137" s="238"/>
      <c r="C137" s="238"/>
      <c r="D137" s="236"/>
      <c r="E137" s="237">
        <f t="shared" si="8"/>
        <v>0</v>
      </c>
    </row>
    <row r="138" spans="1:5" ht="15.75">
      <c r="A138" s="229" t="s">
        <v>159</v>
      </c>
      <c r="B138" s="222">
        <f>B131-B132</f>
        <v>0</v>
      </c>
      <c r="C138" s="230">
        <f>C131-C132</f>
        <v>0</v>
      </c>
      <c r="D138" s="230">
        <f>D131-D132</f>
        <v>0</v>
      </c>
      <c r="E138" s="216">
        <f>E131-E132</f>
        <v>0</v>
      </c>
    </row>
    <row r="139" spans="1:5" ht="15.75">
      <c r="A139" s="265" t="s">
        <v>86</v>
      </c>
      <c r="B139" s="265"/>
      <c r="C139" s="265"/>
      <c r="D139" s="265"/>
      <c r="E139" s="265"/>
    </row>
    <row r="140" spans="1:5" ht="15.75">
      <c r="A140" s="239"/>
      <c r="B140" s="239"/>
      <c r="C140" s="239"/>
      <c r="D140" s="239"/>
      <c r="E140" s="239"/>
    </row>
  </sheetData>
  <sheetProtection/>
  <mergeCells count="66">
    <mergeCell ref="A1:E1"/>
    <mergeCell ref="A2:E2"/>
    <mergeCell ref="A16:E16"/>
    <mergeCell ref="A17:E17"/>
    <mergeCell ref="A18:A19"/>
    <mergeCell ref="B18:B19"/>
    <mergeCell ref="C18:C19"/>
    <mergeCell ref="D18:D19"/>
    <mergeCell ref="E18:E19"/>
    <mergeCell ref="A30:E30"/>
    <mergeCell ref="A31:E31"/>
    <mergeCell ref="A32:E32"/>
    <mergeCell ref="A33:A34"/>
    <mergeCell ref="B33:B34"/>
    <mergeCell ref="C33:C34"/>
    <mergeCell ref="D33:D34"/>
    <mergeCell ref="E33:E34"/>
    <mergeCell ref="A46:E46"/>
    <mergeCell ref="A47:E47"/>
    <mergeCell ref="A48:E48"/>
    <mergeCell ref="A49:A50"/>
    <mergeCell ref="B49:B50"/>
    <mergeCell ref="C49:C50"/>
    <mergeCell ref="D49:D50"/>
    <mergeCell ref="E49:E50"/>
    <mergeCell ref="A61:E61"/>
    <mergeCell ref="A62:E62"/>
    <mergeCell ref="A63:E63"/>
    <mergeCell ref="A64:A65"/>
    <mergeCell ref="B64:B65"/>
    <mergeCell ref="C64:C65"/>
    <mergeCell ref="D64:D65"/>
    <mergeCell ref="E64:E65"/>
    <mergeCell ref="A76:E76"/>
    <mergeCell ref="A77:E77"/>
    <mergeCell ref="A78:E78"/>
    <mergeCell ref="A80:A81"/>
    <mergeCell ref="B80:B81"/>
    <mergeCell ref="C80:C81"/>
    <mergeCell ref="D80:D81"/>
    <mergeCell ref="E80:E81"/>
    <mergeCell ref="A92:E92"/>
    <mergeCell ref="A93:E93"/>
    <mergeCell ref="A94:E94"/>
    <mergeCell ref="A96:A97"/>
    <mergeCell ref="B96:B97"/>
    <mergeCell ref="C96:C97"/>
    <mergeCell ref="D96:D97"/>
    <mergeCell ref="E96:E97"/>
    <mergeCell ref="A108:E108"/>
    <mergeCell ref="A109:E109"/>
    <mergeCell ref="A110:E110"/>
    <mergeCell ref="A111:A112"/>
    <mergeCell ref="B111:B112"/>
    <mergeCell ref="C111:C112"/>
    <mergeCell ref="D111:D112"/>
    <mergeCell ref="E111:E112"/>
    <mergeCell ref="A139:E139"/>
    <mergeCell ref="A123:E123"/>
    <mergeCell ref="A124:E124"/>
    <mergeCell ref="A125:E125"/>
    <mergeCell ref="A127:A128"/>
    <mergeCell ref="B127:B128"/>
    <mergeCell ref="C127:C128"/>
    <mergeCell ref="D127:D128"/>
    <mergeCell ref="E127:E128"/>
  </mergeCells>
  <printOptions/>
  <pageMargins left="2.48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xSplit="2" ySplit="6" topLeftCell="C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G2" sqref="G2"/>
    </sheetView>
  </sheetViews>
  <sheetFormatPr defaultColWidth="9.140625" defaultRowHeight="12.75"/>
  <cols>
    <col min="1" max="1" width="10.140625" style="76" customWidth="1"/>
    <col min="2" max="2" width="35.7109375" style="77" customWidth="1"/>
    <col min="3" max="3" width="9.421875" style="76" customWidth="1"/>
    <col min="4" max="4" width="13.57421875" style="76" customWidth="1"/>
    <col min="5" max="5" width="11.7109375" style="76" customWidth="1"/>
    <col min="6" max="6" width="9.7109375" style="76" customWidth="1"/>
    <col min="7" max="7" width="10.7109375" style="76" customWidth="1"/>
    <col min="8" max="8" width="9.7109375" style="76" bestFit="1" customWidth="1"/>
    <col min="9" max="9" width="12.7109375" style="79" customWidth="1"/>
    <col min="10" max="16384" width="9.140625" style="76" customWidth="1"/>
  </cols>
  <sheetData>
    <row r="1" ht="15">
      <c r="D1" s="78" t="s">
        <v>104</v>
      </c>
    </row>
    <row r="2" spans="1:4" ht="15">
      <c r="A2" s="80"/>
      <c r="D2" s="80" t="s">
        <v>189</v>
      </c>
    </row>
    <row r="3" spans="1:4" ht="15">
      <c r="A3" s="80"/>
      <c r="D3" s="80" t="s">
        <v>190</v>
      </c>
    </row>
    <row r="4" spans="1:3" ht="20.25">
      <c r="A4" s="81" t="s">
        <v>160</v>
      </c>
      <c r="B4" s="81"/>
      <c r="C4" s="81"/>
    </row>
    <row r="5" spans="1:3" ht="15.75" thickBot="1">
      <c r="A5" s="80"/>
      <c r="B5" s="83"/>
      <c r="C5" s="80"/>
    </row>
    <row r="6" spans="1:9" ht="93" customHeight="1" thickBot="1">
      <c r="A6" s="84" t="s">
        <v>0</v>
      </c>
      <c r="B6" s="85" t="s">
        <v>49</v>
      </c>
      <c r="C6" s="5" t="s">
        <v>140</v>
      </c>
      <c r="D6" s="6" t="s">
        <v>161</v>
      </c>
      <c r="E6" s="3" t="s">
        <v>162</v>
      </c>
      <c r="F6" s="8" t="s">
        <v>141</v>
      </c>
      <c r="G6" s="261" t="s">
        <v>142</v>
      </c>
      <c r="H6" s="261" t="s">
        <v>144</v>
      </c>
      <c r="I6" s="88" t="s">
        <v>149</v>
      </c>
    </row>
    <row r="7" spans="1:9" ht="15.75" thickBot="1">
      <c r="A7" s="94" t="s">
        <v>78</v>
      </c>
      <c r="B7" s="95" t="s">
        <v>79</v>
      </c>
      <c r="C7" s="96">
        <v>9000</v>
      </c>
      <c r="D7" s="96">
        <v>3000</v>
      </c>
      <c r="E7" s="96"/>
      <c r="F7" s="96"/>
      <c r="G7" s="96"/>
      <c r="H7" s="96"/>
      <c r="I7" s="97">
        <f>SUM(C7:H7)</f>
        <v>12000</v>
      </c>
    </row>
    <row r="8" spans="1:9" ht="18.75" customHeight="1" thickBot="1">
      <c r="A8" s="115"/>
      <c r="B8" s="116" t="s">
        <v>15</v>
      </c>
      <c r="C8" s="117">
        <f aca="true" t="shared" si="0" ref="C8:H8">SUM(C7)</f>
        <v>9000</v>
      </c>
      <c r="D8" s="117">
        <f t="shared" si="0"/>
        <v>3000</v>
      </c>
      <c r="E8" s="117">
        <f t="shared" si="0"/>
        <v>0</v>
      </c>
      <c r="F8" s="117">
        <f t="shared" si="0"/>
        <v>0</v>
      </c>
      <c r="G8" s="117">
        <f t="shared" si="0"/>
        <v>0</v>
      </c>
      <c r="H8" s="117">
        <f t="shared" si="0"/>
        <v>0</v>
      </c>
      <c r="I8" s="118">
        <f>SUM(C8:H8)</f>
        <v>12000</v>
      </c>
    </row>
    <row r="9" spans="1:9" ht="15">
      <c r="A9" s="119" t="s">
        <v>52</v>
      </c>
      <c r="B9" s="120" t="s">
        <v>163</v>
      </c>
      <c r="C9" s="121">
        <v>9315</v>
      </c>
      <c r="D9" s="122">
        <v>7254</v>
      </c>
      <c r="E9" s="122">
        <v>747</v>
      </c>
      <c r="F9" s="122">
        <v>1807</v>
      </c>
      <c r="G9" s="122">
        <v>84</v>
      </c>
      <c r="H9" s="122">
        <v>417</v>
      </c>
      <c r="I9" s="97">
        <f>SUM(C9:H9)</f>
        <v>19624</v>
      </c>
    </row>
    <row r="10" spans="1:9" ht="15">
      <c r="A10" s="123"/>
      <c r="B10" s="124" t="s">
        <v>16</v>
      </c>
      <c r="C10" s="125">
        <f aca="true" t="shared" si="1" ref="C10:H10">SUM(C8:C9)</f>
        <v>18315</v>
      </c>
      <c r="D10" s="125">
        <f t="shared" si="1"/>
        <v>10254</v>
      </c>
      <c r="E10" s="125">
        <f t="shared" si="1"/>
        <v>747</v>
      </c>
      <c r="F10" s="125">
        <f t="shared" si="1"/>
        <v>1807</v>
      </c>
      <c r="G10" s="125">
        <f t="shared" si="1"/>
        <v>84</v>
      </c>
      <c r="H10" s="125">
        <f t="shared" si="1"/>
        <v>417</v>
      </c>
      <c r="I10" s="92">
        <f>SUM(C10:H10)</f>
        <v>31624</v>
      </c>
    </row>
    <row r="11" spans="2:5" ht="15">
      <c r="B11" s="126"/>
      <c r="E11" s="7"/>
    </row>
    <row r="12" spans="2:5" ht="15">
      <c r="B12" s="4" t="s">
        <v>99</v>
      </c>
      <c r="E12" s="7" t="s">
        <v>9</v>
      </c>
    </row>
    <row r="13" spans="1:8" ht="45" customHeight="1" thickBot="1">
      <c r="A13" s="262" t="s">
        <v>164</v>
      </c>
      <c r="B13" s="262"/>
      <c r="C13" s="262"/>
      <c r="D13" s="262"/>
      <c r="E13" s="262"/>
      <c r="F13" s="262"/>
      <c r="G13" s="262"/>
      <c r="H13" s="262"/>
    </row>
    <row r="14" spans="1:9" ht="96" customHeight="1" thickBot="1">
      <c r="A14" s="84" t="s">
        <v>0</v>
      </c>
      <c r="B14" s="85" t="s">
        <v>102</v>
      </c>
      <c r="C14" s="5" t="s">
        <v>140</v>
      </c>
      <c r="D14" s="6" t="s">
        <v>161</v>
      </c>
      <c r="E14" s="3" t="s">
        <v>162</v>
      </c>
      <c r="F14" s="8" t="s">
        <v>141</v>
      </c>
      <c r="G14" s="9" t="s">
        <v>142</v>
      </c>
      <c r="H14" s="9" t="s">
        <v>146</v>
      </c>
      <c r="I14" s="88" t="s">
        <v>149</v>
      </c>
    </row>
    <row r="15" spans="1:9" ht="15.75" thickBot="1">
      <c r="A15" s="240" t="s">
        <v>17</v>
      </c>
      <c r="B15" s="129" t="s">
        <v>18</v>
      </c>
      <c r="C15" s="130">
        <v>20</v>
      </c>
      <c r="D15" s="130"/>
      <c r="E15" s="130"/>
      <c r="F15" s="130"/>
      <c r="G15" s="130"/>
      <c r="H15" s="130"/>
      <c r="I15" s="118">
        <f aca="true" t="shared" si="2" ref="I15:I24">SUM(C15:H15)</f>
        <v>20</v>
      </c>
    </row>
    <row r="16" spans="1:9" ht="15.75" thickBot="1">
      <c r="A16" s="128" t="s">
        <v>3</v>
      </c>
      <c r="B16" s="129" t="s">
        <v>19</v>
      </c>
      <c r="C16" s="130"/>
      <c r="D16" s="130"/>
      <c r="E16" s="130"/>
      <c r="F16" s="130"/>
      <c r="G16" s="130"/>
      <c r="H16" s="130"/>
      <c r="I16" s="118">
        <f t="shared" si="2"/>
        <v>0</v>
      </c>
    </row>
    <row r="17" spans="1:9" ht="15.75" thickBot="1">
      <c r="A17" s="128" t="s">
        <v>5</v>
      </c>
      <c r="B17" s="148" t="s">
        <v>21</v>
      </c>
      <c r="C17" s="130"/>
      <c r="D17" s="130"/>
      <c r="E17" s="130"/>
      <c r="F17" s="130"/>
      <c r="G17" s="130"/>
      <c r="H17" s="130"/>
      <c r="I17" s="118">
        <f t="shared" si="2"/>
        <v>0</v>
      </c>
    </row>
    <row r="18" spans="1:9" ht="30" thickBot="1">
      <c r="A18" s="128" t="s">
        <v>6</v>
      </c>
      <c r="B18" s="148" t="s">
        <v>26</v>
      </c>
      <c r="C18" s="130"/>
      <c r="D18" s="130">
        <v>10254</v>
      </c>
      <c r="E18" s="130"/>
      <c r="F18" s="130"/>
      <c r="G18" s="130"/>
      <c r="H18" s="130"/>
      <c r="I18" s="118">
        <f t="shared" si="2"/>
        <v>10254</v>
      </c>
    </row>
    <row r="19" spans="1:9" ht="15.75" thickBot="1">
      <c r="A19" s="10" t="s">
        <v>4</v>
      </c>
      <c r="B19" s="11" t="s">
        <v>33</v>
      </c>
      <c r="C19" s="130">
        <v>5330</v>
      </c>
      <c r="D19" s="130"/>
      <c r="E19" s="130">
        <v>747</v>
      </c>
      <c r="F19" s="130"/>
      <c r="G19" s="130">
        <v>84</v>
      </c>
      <c r="H19" s="130"/>
      <c r="I19" s="118">
        <f t="shared" si="2"/>
        <v>6161</v>
      </c>
    </row>
    <row r="20" spans="1:9" ht="15.75" thickBot="1">
      <c r="A20" s="128" t="s">
        <v>34</v>
      </c>
      <c r="B20" s="148" t="s">
        <v>2</v>
      </c>
      <c r="C20" s="130">
        <v>10865</v>
      </c>
      <c r="D20" s="130"/>
      <c r="E20" s="130"/>
      <c r="F20" s="130">
        <v>1807</v>
      </c>
      <c r="G20" s="130"/>
      <c r="H20" s="130"/>
      <c r="I20" s="118">
        <f t="shared" si="2"/>
        <v>12672</v>
      </c>
    </row>
    <row r="21" spans="1:9" ht="15.75" thickBot="1">
      <c r="A21" s="10" t="s">
        <v>1</v>
      </c>
      <c r="B21" s="11" t="s">
        <v>35</v>
      </c>
      <c r="C21" s="130">
        <v>2100</v>
      </c>
      <c r="D21" s="130"/>
      <c r="E21" s="130"/>
      <c r="F21" s="130"/>
      <c r="G21" s="130"/>
      <c r="H21" s="130">
        <v>417</v>
      </c>
      <c r="I21" s="118">
        <f t="shared" si="2"/>
        <v>2517</v>
      </c>
    </row>
    <row r="22" spans="1:9" ht="15.75" thickBot="1">
      <c r="A22" s="165"/>
      <c r="B22" s="166" t="s">
        <v>7</v>
      </c>
      <c r="C22" s="130">
        <f aca="true" t="shared" si="3" ref="C22:H22">SUM(C15:C21)</f>
        <v>18315</v>
      </c>
      <c r="D22" s="130">
        <f t="shared" si="3"/>
        <v>10254</v>
      </c>
      <c r="E22" s="130">
        <f t="shared" si="3"/>
        <v>747</v>
      </c>
      <c r="F22" s="130">
        <f t="shared" si="3"/>
        <v>1807</v>
      </c>
      <c r="G22" s="130">
        <f t="shared" si="3"/>
        <v>84</v>
      </c>
      <c r="H22" s="130">
        <f t="shared" si="3"/>
        <v>417</v>
      </c>
      <c r="I22" s="118">
        <f t="shared" si="2"/>
        <v>31624</v>
      </c>
    </row>
    <row r="23" spans="1:9" ht="15">
      <c r="A23" s="76" t="s">
        <v>52</v>
      </c>
      <c r="B23" s="172" t="s">
        <v>54</v>
      </c>
      <c r="C23" s="127"/>
      <c r="I23" s="171">
        <f t="shared" si="2"/>
        <v>0</v>
      </c>
    </row>
    <row r="24" spans="2:9" ht="15">
      <c r="B24" s="241" t="s">
        <v>80</v>
      </c>
      <c r="C24" s="175">
        <f aca="true" t="shared" si="4" ref="C24:H24">C10-C23-C22</f>
        <v>0</v>
      </c>
      <c r="D24" s="175">
        <f t="shared" si="4"/>
        <v>0</v>
      </c>
      <c r="E24" s="175">
        <f t="shared" si="4"/>
        <v>0</v>
      </c>
      <c r="F24" s="175">
        <f t="shared" si="4"/>
        <v>0</v>
      </c>
      <c r="G24" s="175">
        <f t="shared" si="4"/>
        <v>0</v>
      </c>
      <c r="H24" s="175">
        <f t="shared" si="4"/>
        <v>0</v>
      </c>
      <c r="I24" s="171">
        <f t="shared" si="2"/>
        <v>0</v>
      </c>
    </row>
    <row r="25" spans="2:5" ht="15">
      <c r="B25" s="4" t="s">
        <v>99</v>
      </c>
      <c r="E25" s="7" t="s">
        <v>9</v>
      </c>
    </row>
    <row r="26" spans="1:6" ht="42" customHeight="1" thickBot="1">
      <c r="A26" s="263" t="s">
        <v>165</v>
      </c>
      <c r="B26" s="263"/>
      <c r="C26" s="263"/>
      <c r="D26" s="263"/>
      <c r="E26" s="263"/>
      <c r="F26" s="263"/>
    </row>
    <row r="27" spans="1:9" ht="90" customHeight="1" thickBot="1">
      <c r="A27" s="84" t="s">
        <v>0</v>
      </c>
      <c r="B27" s="85" t="s">
        <v>102</v>
      </c>
      <c r="C27" s="5" t="s">
        <v>140</v>
      </c>
      <c r="D27" s="6" t="s">
        <v>161</v>
      </c>
      <c r="E27" s="3" t="s">
        <v>162</v>
      </c>
      <c r="F27" s="8" t="s">
        <v>141</v>
      </c>
      <c r="G27" s="9" t="s">
        <v>142</v>
      </c>
      <c r="H27" s="9" t="s">
        <v>146</v>
      </c>
      <c r="I27" s="88" t="s">
        <v>149</v>
      </c>
    </row>
    <row r="28" spans="1:9" ht="15">
      <c r="A28" s="176">
        <v>1100</v>
      </c>
      <c r="B28" s="177" t="s">
        <v>36</v>
      </c>
      <c r="C28" s="178"/>
      <c r="D28" s="178"/>
      <c r="E28" s="178"/>
      <c r="F28" s="178"/>
      <c r="G28" s="178"/>
      <c r="H28" s="178"/>
      <c r="I28" s="180">
        <f>SUM(C28:H28)</f>
        <v>0</v>
      </c>
    </row>
    <row r="29" spans="1:9" ht="58.5" thickBot="1">
      <c r="A29" s="181">
        <v>1200</v>
      </c>
      <c r="B29" s="182" t="s">
        <v>37</v>
      </c>
      <c r="C29" s="183"/>
      <c r="D29" s="183"/>
      <c r="E29" s="183"/>
      <c r="F29" s="183"/>
      <c r="G29" s="183"/>
      <c r="H29" s="183"/>
      <c r="I29" s="185">
        <f>SUM(C29:H29)</f>
        <v>0</v>
      </c>
    </row>
    <row r="30" spans="1:9" ht="15.75" thickBot="1">
      <c r="A30" s="186">
        <v>2000</v>
      </c>
      <c r="B30" s="187" t="s">
        <v>38</v>
      </c>
      <c r="C30" s="188">
        <f aca="true" t="shared" si="5" ref="C30:I30">SUM(C31:C34)</f>
        <v>15615</v>
      </c>
      <c r="D30" s="188">
        <f t="shared" si="5"/>
        <v>4510</v>
      </c>
      <c r="E30" s="188">
        <f t="shared" si="5"/>
        <v>747</v>
      </c>
      <c r="F30" s="188">
        <f t="shared" si="5"/>
        <v>1807</v>
      </c>
      <c r="G30" s="188">
        <f t="shared" si="5"/>
        <v>84</v>
      </c>
      <c r="H30" s="188">
        <f t="shared" si="5"/>
        <v>417</v>
      </c>
      <c r="I30" s="190">
        <f t="shared" si="5"/>
        <v>23180</v>
      </c>
    </row>
    <row r="31" spans="1:9" ht="15">
      <c r="A31" s="191">
        <v>2200</v>
      </c>
      <c r="B31" s="192" t="s">
        <v>39</v>
      </c>
      <c r="C31" s="194">
        <v>8115</v>
      </c>
      <c r="D31" s="193">
        <v>4010</v>
      </c>
      <c r="E31" s="193"/>
      <c r="F31" s="193">
        <v>1807</v>
      </c>
      <c r="G31" s="193"/>
      <c r="H31" s="193"/>
      <c r="I31" s="196">
        <f aca="true" t="shared" si="6" ref="I31:I37">SUM(C31:H31)</f>
        <v>13932</v>
      </c>
    </row>
    <row r="32" spans="1:9" ht="43.5">
      <c r="A32" s="197">
        <v>2300</v>
      </c>
      <c r="B32" s="198" t="s">
        <v>40</v>
      </c>
      <c r="C32" s="110">
        <v>7500</v>
      </c>
      <c r="D32" s="110">
        <v>500</v>
      </c>
      <c r="E32" s="110">
        <v>747</v>
      </c>
      <c r="F32" s="110"/>
      <c r="G32" s="110">
        <v>84</v>
      </c>
      <c r="H32" s="110">
        <v>417</v>
      </c>
      <c r="I32" s="199">
        <f t="shared" si="6"/>
        <v>9248</v>
      </c>
    </row>
    <row r="33" spans="1:9" ht="15">
      <c r="A33" s="197">
        <v>2400</v>
      </c>
      <c r="B33" s="198" t="s">
        <v>48</v>
      </c>
      <c r="C33" s="110"/>
      <c r="D33" s="110"/>
      <c r="E33" s="110"/>
      <c r="F33" s="110"/>
      <c r="G33" s="110"/>
      <c r="H33" s="110"/>
      <c r="I33" s="200">
        <f t="shared" si="6"/>
        <v>0</v>
      </c>
    </row>
    <row r="34" spans="1:9" ht="15">
      <c r="A34" s="197">
        <v>2500</v>
      </c>
      <c r="B34" s="198" t="s">
        <v>41</v>
      </c>
      <c r="C34" s="110"/>
      <c r="D34" s="110"/>
      <c r="E34" s="110"/>
      <c r="F34" s="110"/>
      <c r="G34" s="110"/>
      <c r="H34" s="110"/>
      <c r="I34" s="200">
        <f t="shared" si="6"/>
        <v>0</v>
      </c>
    </row>
    <row r="35" spans="1:9" ht="43.5">
      <c r="A35" s="197">
        <v>3200</v>
      </c>
      <c r="B35" s="198" t="s">
        <v>42</v>
      </c>
      <c r="C35" s="110"/>
      <c r="D35" s="110"/>
      <c r="E35" s="110"/>
      <c r="F35" s="110"/>
      <c r="G35" s="110"/>
      <c r="H35" s="110"/>
      <c r="I35" s="200">
        <f t="shared" si="6"/>
        <v>0</v>
      </c>
    </row>
    <row r="36" spans="1:9" ht="15">
      <c r="A36" s="197">
        <v>5200</v>
      </c>
      <c r="B36" s="198" t="s">
        <v>44</v>
      </c>
      <c r="C36" s="110">
        <v>1500</v>
      </c>
      <c r="D36" s="110">
        <v>5744</v>
      </c>
      <c r="E36" s="110"/>
      <c r="F36" s="110"/>
      <c r="G36" s="110"/>
      <c r="H36" s="110"/>
      <c r="I36" s="200">
        <f t="shared" si="6"/>
        <v>7244</v>
      </c>
    </row>
    <row r="37" spans="1:9" ht="15.75" thickBot="1">
      <c r="A37" s="197">
        <v>6200</v>
      </c>
      <c r="B37" s="198" t="s">
        <v>81</v>
      </c>
      <c r="C37" s="110">
        <v>1200</v>
      </c>
      <c r="D37" s="110"/>
      <c r="E37" s="110"/>
      <c r="F37" s="110"/>
      <c r="G37" s="110"/>
      <c r="H37" s="110"/>
      <c r="I37" s="200">
        <f t="shared" si="6"/>
        <v>1200</v>
      </c>
    </row>
    <row r="38" spans="1:9" ht="15.75" thickBot="1">
      <c r="A38" s="205"/>
      <c r="B38" s="206" t="s">
        <v>45</v>
      </c>
      <c r="C38" s="188">
        <f aca="true" t="shared" si="7" ref="C38:I38">SUM(C28:C30,C35:C37)</f>
        <v>18315</v>
      </c>
      <c r="D38" s="188">
        <f t="shared" si="7"/>
        <v>10254</v>
      </c>
      <c r="E38" s="188">
        <f t="shared" si="7"/>
        <v>747</v>
      </c>
      <c r="F38" s="188">
        <f t="shared" si="7"/>
        <v>1807</v>
      </c>
      <c r="G38" s="188">
        <f t="shared" si="7"/>
        <v>84</v>
      </c>
      <c r="H38" s="188">
        <f t="shared" si="7"/>
        <v>417</v>
      </c>
      <c r="I38" s="190">
        <f t="shared" si="7"/>
        <v>31624</v>
      </c>
    </row>
    <row r="39" ht="15">
      <c r="B39" s="76"/>
    </row>
    <row r="40" spans="1:4" ht="15">
      <c r="A40" s="170"/>
      <c r="B40" s="207"/>
      <c r="C40" s="169"/>
      <c r="D40" s="170"/>
    </row>
    <row r="41" spans="1:5" ht="15">
      <c r="A41" s="170"/>
      <c r="B41" s="4" t="s">
        <v>99</v>
      </c>
      <c r="C41" s="169"/>
      <c r="D41" s="170"/>
      <c r="E41" s="7" t="s">
        <v>9</v>
      </c>
    </row>
    <row r="48" spans="1:3" ht="20.25">
      <c r="A48" s="264"/>
      <c r="B48" s="264"/>
      <c r="C48" s="264"/>
    </row>
    <row r="49" spans="1:3" ht="15">
      <c r="A49" s="80"/>
      <c r="B49" s="83"/>
      <c r="C49" s="80"/>
    </row>
    <row r="50" spans="1:4" ht="15">
      <c r="A50" s="208"/>
      <c r="B50" s="209"/>
      <c r="C50" s="210"/>
      <c r="D50" s="93"/>
    </row>
    <row r="51" spans="1:3" ht="15">
      <c r="A51" s="208"/>
      <c r="B51" s="209"/>
      <c r="C51" s="211"/>
    </row>
    <row r="52" ht="15">
      <c r="B52" s="126"/>
    </row>
    <row r="53" ht="15">
      <c r="B53" s="126"/>
    </row>
    <row r="54" ht="15">
      <c r="B54" s="126"/>
    </row>
    <row r="55" spans="1:2" ht="15">
      <c r="A55" s="208"/>
      <c r="B55" s="209"/>
    </row>
  </sheetData>
  <sheetProtection/>
  <mergeCells count="3">
    <mergeCell ref="A13:H13"/>
    <mergeCell ref="A26:F26"/>
    <mergeCell ref="A48:C48"/>
  </mergeCells>
  <printOptions/>
  <pageMargins left="0.5905511811023623" right="0.15748031496062992" top="0.5905511811023623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8.28125" style="12" customWidth="1"/>
    <col min="2" max="2" width="10.00390625" style="12" customWidth="1"/>
    <col min="3" max="3" width="12.140625" style="12" customWidth="1"/>
    <col min="4" max="4" width="10.8515625" style="12" customWidth="1"/>
    <col min="5" max="5" width="10.8515625" style="20" customWidth="1"/>
    <col min="6" max="6" width="10.140625" style="12" customWidth="1"/>
    <col min="7" max="16384" width="9.140625" style="12" customWidth="1"/>
  </cols>
  <sheetData>
    <row r="1" ht="20.25">
      <c r="A1" s="49" t="s">
        <v>166</v>
      </c>
    </row>
    <row r="2" spans="1:6" ht="76.5" customHeight="1">
      <c r="A2" s="13"/>
      <c r="B2" s="14" t="s">
        <v>167</v>
      </c>
      <c r="C2" s="14" t="s">
        <v>105</v>
      </c>
      <c r="D2" s="14" t="s">
        <v>106</v>
      </c>
      <c r="E2" s="70" t="s">
        <v>118</v>
      </c>
      <c r="F2" s="16" t="s">
        <v>119</v>
      </c>
    </row>
    <row r="3" spans="1:6" ht="15.75">
      <c r="A3" s="50" t="s">
        <v>170</v>
      </c>
      <c r="B3" s="52">
        <v>572497</v>
      </c>
      <c r="C3" s="53"/>
      <c r="D3" s="54"/>
      <c r="E3" s="71">
        <v>909500</v>
      </c>
      <c r="F3" s="37">
        <v>0</v>
      </c>
    </row>
    <row r="4" spans="1:3" ht="15">
      <c r="A4" s="55" t="s">
        <v>171</v>
      </c>
      <c r="B4" s="57">
        <v>12871</v>
      </c>
      <c r="C4" s="57"/>
    </row>
    <row r="5" spans="1:6" ht="15.75">
      <c r="A5" s="50" t="s">
        <v>109</v>
      </c>
      <c r="B5" s="51">
        <f>B3+B4</f>
        <v>585368</v>
      </c>
      <c r="E5" s="22"/>
      <c r="F5" s="50"/>
    </row>
    <row r="6" spans="1:6" ht="15.75">
      <c r="A6" s="50" t="s">
        <v>158</v>
      </c>
      <c r="B6" s="51">
        <f>B7+B12+B14</f>
        <v>585368</v>
      </c>
      <c r="C6" s="58" t="s">
        <v>20</v>
      </c>
      <c r="D6" s="12" t="s">
        <v>120</v>
      </c>
      <c r="E6" s="23"/>
      <c r="F6" s="51"/>
    </row>
    <row r="7" spans="1:2" ht="25.5">
      <c r="A7" s="24" t="s">
        <v>121</v>
      </c>
      <c r="B7" s="57">
        <f>B9+B10+B11</f>
        <v>585268</v>
      </c>
    </row>
    <row r="8" spans="1:2" ht="12.75">
      <c r="A8" s="24" t="s">
        <v>122</v>
      </c>
      <c r="B8" s="57"/>
    </row>
    <row r="9" spans="1:5" ht="12.75">
      <c r="A9" s="59" t="s">
        <v>123</v>
      </c>
      <c r="B9" s="56">
        <v>3600</v>
      </c>
      <c r="C9" s="12">
        <v>1100</v>
      </c>
      <c r="E9" s="20" t="s">
        <v>124</v>
      </c>
    </row>
    <row r="10" spans="1:3" ht="12.75">
      <c r="A10" s="59" t="s">
        <v>125</v>
      </c>
      <c r="B10" s="56">
        <v>868</v>
      </c>
      <c r="C10" s="12">
        <v>1200</v>
      </c>
    </row>
    <row r="11" spans="1:5" ht="25.5">
      <c r="A11" s="24" t="s">
        <v>126</v>
      </c>
      <c r="B11" s="56">
        <v>580800</v>
      </c>
      <c r="C11" s="12">
        <v>2200</v>
      </c>
      <c r="E11" s="35">
        <v>567497</v>
      </c>
    </row>
    <row r="12" spans="1:2" ht="25.5">
      <c r="A12" s="24" t="s">
        <v>127</v>
      </c>
      <c r="B12" s="60"/>
    </row>
    <row r="13" spans="1:3" ht="25.5">
      <c r="A13" s="24" t="s">
        <v>127</v>
      </c>
      <c r="B13" s="61"/>
      <c r="C13" s="12">
        <v>5200</v>
      </c>
    </row>
    <row r="14" spans="1:3" ht="12.75">
      <c r="A14" s="39" t="s">
        <v>114</v>
      </c>
      <c r="B14" s="12">
        <v>100</v>
      </c>
      <c r="C14" s="12">
        <v>2200</v>
      </c>
    </row>
    <row r="15" ht="12.75">
      <c r="A15" s="24"/>
    </row>
    <row r="16" spans="1:2" ht="12.75">
      <c r="A16" s="12" t="s">
        <v>128</v>
      </c>
      <c r="B16" s="57">
        <f>B5-B6</f>
        <v>0</v>
      </c>
    </row>
    <row r="17" ht="12.75">
      <c r="B17" s="57"/>
    </row>
    <row r="18" ht="15.75">
      <c r="A18" s="62"/>
    </row>
    <row r="19" spans="1:2" ht="47.25">
      <c r="A19" s="41" t="s">
        <v>116</v>
      </c>
      <c r="B19" s="242">
        <v>337003</v>
      </c>
    </row>
    <row r="20" ht="15.75">
      <c r="A20" s="62"/>
    </row>
    <row r="21" ht="15.75">
      <c r="A21" s="62"/>
    </row>
    <row r="22" spans="1:4" ht="15">
      <c r="A22" s="43" t="s">
        <v>99</v>
      </c>
      <c r="D22" s="12" t="s">
        <v>9</v>
      </c>
    </row>
    <row r="23" spans="1:4" ht="20.25">
      <c r="A23" s="49"/>
      <c r="D23" s="63"/>
    </row>
    <row r="24" spans="1:6" s="57" customFormat="1" ht="15.75">
      <c r="A24" s="63"/>
      <c r="B24" s="63"/>
      <c r="C24" s="63"/>
      <c r="D24" s="63"/>
      <c r="E24" s="23"/>
      <c r="F24" s="63"/>
    </row>
    <row r="25" spans="1:5" ht="15.75">
      <c r="A25" s="50"/>
      <c r="B25" s="51"/>
      <c r="C25" s="51"/>
      <c r="D25" s="51"/>
      <c r="E25" s="72"/>
    </row>
    <row r="26" spans="1:5" ht="15.75">
      <c r="A26" s="21"/>
      <c r="B26" s="57"/>
      <c r="C26" s="57"/>
      <c r="D26" s="57"/>
      <c r="E26" s="22"/>
    </row>
  </sheetData>
  <sheetProtection/>
  <printOptions gridLines="1"/>
  <pageMargins left="1.74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&amp;C&amp;"Dutch TL,Roman"&amp;11Ceļu fonds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4.140625" style="24" customWidth="1"/>
    <col min="2" max="2" width="9.57421875" style="40" customWidth="1"/>
    <col min="3" max="3" width="10.28125" style="40" customWidth="1"/>
    <col min="4" max="4" width="9.7109375" style="40" customWidth="1"/>
    <col min="5" max="5" width="9.57421875" style="40" customWidth="1"/>
    <col min="6" max="6" width="9.8515625" style="12" customWidth="1"/>
    <col min="7" max="16384" width="9.140625" style="12" customWidth="1"/>
  </cols>
  <sheetData>
    <row r="1" spans="1:5" ht="20.25">
      <c r="A1" s="271" t="s">
        <v>168</v>
      </c>
      <c r="B1" s="271"/>
      <c r="C1" s="271"/>
      <c r="D1" s="271"/>
      <c r="E1" s="271"/>
    </row>
    <row r="2" spans="1:7" ht="60">
      <c r="A2" s="13"/>
      <c r="B2" s="14" t="s">
        <v>167</v>
      </c>
      <c r="C2" s="14" t="s">
        <v>105</v>
      </c>
      <c r="D2" s="14" t="s">
        <v>106</v>
      </c>
      <c r="E2" s="15" t="s">
        <v>107</v>
      </c>
      <c r="F2" s="16" t="s">
        <v>108</v>
      </c>
      <c r="G2" s="17"/>
    </row>
    <row r="3" spans="1:5" ht="15.75">
      <c r="A3" s="18" t="s">
        <v>170</v>
      </c>
      <c r="B3" s="19">
        <v>70960</v>
      </c>
      <c r="C3" s="12"/>
      <c r="D3" s="12"/>
      <c r="E3" s="20">
        <v>100000</v>
      </c>
    </row>
    <row r="4" spans="1:7" ht="15">
      <c r="A4" s="21" t="s">
        <v>171</v>
      </c>
      <c r="B4" s="12">
        <v>109768</v>
      </c>
      <c r="C4" s="12"/>
      <c r="D4" s="12"/>
      <c r="E4" s="12"/>
      <c r="G4" s="20"/>
    </row>
    <row r="5" spans="1:5" ht="15.75">
      <c r="A5" s="18" t="s">
        <v>109</v>
      </c>
      <c r="B5" s="22">
        <f>SUM(B3:B4)</f>
        <v>180728</v>
      </c>
      <c r="C5" s="12"/>
      <c r="D5" s="12"/>
      <c r="E5" s="12"/>
    </row>
    <row r="6" spans="1:5" ht="15.75">
      <c r="A6" s="18" t="s">
        <v>158</v>
      </c>
      <c r="B6" s="23">
        <f>SUM(B8:B24)</f>
        <v>120751</v>
      </c>
      <c r="C6" s="12"/>
      <c r="D6" s="12"/>
      <c r="E6" s="12"/>
    </row>
    <row r="7" spans="1:5" ht="15.75">
      <c r="A7" s="24" t="s">
        <v>110</v>
      </c>
      <c r="B7" s="25"/>
      <c r="C7" s="12"/>
      <c r="D7" s="12"/>
      <c r="E7" s="12"/>
    </row>
    <row r="8" spans="1:5" ht="12.75">
      <c r="A8" s="24" t="s">
        <v>111</v>
      </c>
      <c r="B8" s="26">
        <v>712</v>
      </c>
      <c r="C8" s="12">
        <v>2200</v>
      </c>
      <c r="D8" s="27" t="s">
        <v>24</v>
      </c>
      <c r="E8" s="12"/>
    </row>
    <row r="9" spans="1:10" ht="38.25">
      <c r="A9" s="24" t="s">
        <v>184</v>
      </c>
      <c r="B9" s="26">
        <v>654</v>
      </c>
      <c r="C9" s="12">
        <v>2200</v>
      </c>
      <c r="D9" s="27" t="s">
        <v>24</v>
      </c>
      <c r="E9" s="28"/>
      <c r="F9" s="28"/>
      <c r="G9" s="28"/>
      <c r="H9" s="28"/>
      <c r="I9" s="28"/>
      <c r="J9" s="28"/>
    </row>
    <row r="10" spans="1:10" ht="27" customHeight="1">
      <c r="A10" s="33" t="s">
        <v>181</v>
      </c>
      <c r="B10" s="30">
        <v>24100</v>
      </c>
      <c r="C10" s="12">
        <v>2200</v>
      </c>
      <c r="D10" s="27" t="s">
        <v>24</v>
      </c>
      <c r="E10" s="28"/>
      <c r="F10" s="28"/>
      <c r="G10" s="28"/>
      <c r="H10" s="28"/>
      <c r="I10" s="28"/>
      <c r="J10" s="28"/>
    </row>
    <row r="11" spans="1:10" ht="27" customHeight="1">
      <c r="A11" s="33" t="s">
        <v>180</v>
      </c>
      <c r="B11" s="30">
        <v>69901</v>
      </c>
      <c r="C11" s="12">
        <v>5200</v>
      </c>
      <c r="D11" s="27" t="s">
        <v>24</v>
      </c>
      <c r="E11" s="28"/>
      <c r="F11" s="28"/>
      <c r="G11" s="28"/>
      <c r="H11" s="28"/>
      <c r="I11" s="28"/>
      <c r="J11" s="28"/>
    </row>
    <row r="12" spans="1:10" ht="27" customHeight="1">
      <c r="A12" s="33" t="s">
        <v>186</v>
      </c>
      <c r="B12" s="12">
        <v>5230</v>
      </c>
      <c r="C12" s="12">
        <v>2200</v>
      </c>
      <c r="D12" s="27" t="s">
        <v>24</v>
      </c>
      <c r="E12" s="28"/>
      <c r="F12" s="28"/>
      <c r="G12" s="28"/>
      <c r="H12" s="28"/>
      <c r="I12" s="28"/>
      <c r="J12" s="28"/>
    </row>
    <row r="13" spans="1:10" ht="12.75">
      <c r="A13" s="24" t="s">
        <v>174</v>
      </c>
      <c r="B13" s="26">
        <v>4828</v>
      </c>
      <c r="C13" s="12">
        <v>2200</v>
      </c>
      <c r="D13" s="27" t="s">
        <v>70</v>
      </c>
      <c r="E13" s="28"/>
      <c r="F13" s="29"/>
      <c r="G13" s="28"/>
      <c r="H13" s="28"/>
      <c r="I13" s="28"/>
      <c r="J13" s="28"/>
    </row>
    <row r="14" spans="1:10" ht="38.25">
      <c r="A14" s="34" t="s">
        <v>173</v>
      </c>
      <c r="B14" s="26">
        <v>841</v>
      </c>
      <c r="C14" s="12">
        <v>5200</v>
      </c>
      <c r="D14" s="27" t="s">
        <v>70</v>
      </c>
      <c r="E14" s="28"/>
      <c r="F14" s="29"/>
      <c r="G14" s="28"/>
      <c r="H14" s="28"/>
      <c r="I14" s="28"/>
      <c r="J14" s="28"/>
    </row>
    <row r="15" spans="1:10" ht="25.5">
      <c r="A15" s="24" t="s">
        <v>112</v>
      </c>
      <c r="B15" s="26">
        <v>2000</v>
      </c>
      <c r="C15" s="12">
        <v>3200</v>
      </c>
      <c r="D15" s="27" t="s">
        <v>70</v>
      </c>
      <c r="E15" s="28"/>
      <c r="F15" s="31"/>
      <c r="G15" s="28"/>
      <c r="H15" s="28"/>
      <c r="I15" s="28"/>
      <c r="J15" s="28"/>
    </row>
    <row r="16" spans="1:10" ht="31.5">
      <c r="A16" s="32" t="s">
        <v>136</v>
      </c>
      <c r="B16" s="35">
        <v>545</v>
      </c>
      <c r="C16" s="12">
        <v>2200</v>
      </c>
      <c r="D16" s="27" t="s">
        <v>70</v>
      </c>
      <c r="E16" s="28"/>
      <c r="F16" s="28"/>
      <c r="G16" s="28"/>
      <c r="H16" s="28"/>
      <c r="I16" s="28"/>
      <c r="J16" s="28"/>
    </row>
    <row r="17" spans="1:10" ht="15.75">
      <c r="A17" s="32" t="s">
        <v>137</v>
      </c>
      <c r="B17" s="35"/>
      <c r="C17" s="12">
        <v>2200</v>
      </c>
      <c r="D17" s="27" t="s">
        <v>70</v>
      </c>
      <c r="E17" s="28"/>
      <c r="F17" s="29"/>
      <c r="G17" s="28"/>
      <c r="H17" s="28"/>
      <c r="I17" s="28"/>
      <c r="J17" s="28"/>
    </row>
    <row r="18" spans="1:10" ht="31.5">
      <c r="A18" s="32" t="s">
        <v>175</v>
      </c>
      <c r="B18" s="35">
        <v>145</v>
      </c>
      <c r="C18" s="12">
        <v>2300</v>
      </c>
      <c r="D18" s="27" t="s">
        <v>70</v>
      </c>
      <c r="E18" s="28"/>
      <c r="F18" s="29"/>
      <c r="G18" s="28"/>
      <c r="H18" s="28"/>
      <c r="I18" s="28"/>
      <c r="J18" s="28"/>
    </row>
    <row r="19" spans="1:10" ht="12.75">
      <c r="A19" s="34" t="s">
        <v>113</v>
      </c>
      <c r="B19" s="35">
        <v>7998</v>
      </c>
      <c r="C19" s="12">
        <v>2200</v>
      </c>
      <c r="D19" s="27" t="s">
        <v>70</v>
      </c>
      <c r="E19" s="28"/>
      <c r="F19" s="29"/>
      <c r="G19" s="28"/>
      <c r="H19" s="28"/>
      <c r="I19" s="28"/>
      <c r="J19" s="28"/>
    </row>
    <row r="20" spans="1:10" ht="12.75">
      <c r="A20" s="34" t="s">
        <v>135</v>
      </c>
      <c r="B20" s="35"/>
      <c r="C20" s="12">
        <v>2200</v>
      </c>
      <c r="D20" s="27" t="s">
        <v>70</v>
      </c>
      <c r="E20" s="28"/>
      <c r="F20" s="29"/>
      <c r="G20" s="28"/>
      <c r="H20" s="28"/>
      <c r="I20" s="28"/>
      <c r="J20" s="28"/>
    </row>
    <row r="21" spans="1:10" ht="25.5">
      <c r="A21" s="34" t="s">
        <v>138</v>
      </c>
      <c r="B21" s="26">
        <v>847</v>
      </c>
      <c r="C21" s="243" t="s">
        <v>172</v>
      </c>
      <c r="D21" s="27" t="s">
        <v>70</v>
      </c>
      <c r="E21" s="28"/>
      <c r="F21" s="29"/>
      <c r="G21" s="28"/>
      <c r="H21" s="28"/>
      <c r="I21" s="28"/>
      <c r="J21" s="28"/>
    </row>
    <row r="22" spans="1:10" ht="25.5">
      <c r="A22" s="34" t="s">
        <v>176</v>
      </c>
      <c r="B22" s="26">
        <v>2420</v>
      </c>
      <c r="C22" s="243">
        <v>5200</v>
      </c>
      <c r="D22" s="27" t="s">
        <v>70</v>
      </c>
      <c r="E22" s="28"/>
      <c r="F22" s="29"/>
      <c r="G22" s="28"/>
      <c r="H22" s="28"/>
      <c r="I22" s="28"/>
      <c r="J22" s="28"/>
    </row>
    <row r="23" spans="1:10" ht="51">
      <c r="A23" s="245" t="s">
        <v>177</v>
      </c>
      <c r="B23" s="26">
        <v>450</v>
      </c>
      <c r="C23" s="243">
        <v>2244</v>
      </c>
      <c r="D23" s="27" t="s">
        <v>70</v>
      </c>
      <c r="E23" s="28"/>
      <c r="F23" s="29"/>
      <c r="G23" s="28"/>
      <c r="H23" s="28"/>
      <c r="I23" s="28"/>
      <c r="J23" s="28"/>
    </row>
    <row r="24" spans="1:10" ht="15.75">
      <c r="A24" s="244" t="s">
        <v>114</v>
      </c>
      <c r="B24" s="35">
        <v>80</v>
      </c>
      <c r="C24" s="37">
        <v>2200</v>
      </c>
      <c r="D24" s="38" t="s">
        <v>24</v>
      </c>
      <c r="E24" s="28"/>
      <c r="F24" s="29"/>
      <c r="G24" s="28"/>
      <c r="H24" s="28"/>
      <c r="I24" s="28"/>
      <c r="J24" s="28"/>
    </row>
    <row r="25" spans="1:6" ht="12.75">
      <c r="A25" s="39"/>
      <c r="B25" s="36"/>
      <c r="C25" s="37"/>
      <c r="D25" s="38"/>
      <c r="E25" s="28"/>
      <c r="F25" s="28"/>
    </row>
    <row r="26" spans="1:4" ht="12.75">
      <c r="A26" s="24" t="s">
        <v>115</v>
      </c>
      <c r="B26" s="20">
        <f>B5-B6</f>
        <v>59977</v>
      </c>
      <c r="C26" s="37"/>
      <c r="D26" s="38"/>
    </row>
    <row r="27" spans="1:4" ht="31.5">
      <c r="A27" s="41" t="s">
        <v>116</v>
      </c>
      <c r="B27" s="42">
        <v>29040</v>
      </c>
      <c r="C27" s="12"/>
      <c r="D27" s="38"/>
    </row>
    <row r="28" spans="1:6" ht="15.75">
      <c r="A28" s="41"/>
      <c r="B28" s="20"/>
      <c r="C28" s="12"/>
      <c r="E28" s="40">
        <v>1100</v>
      </c>
      <c r="F28" s="243">
        <v>683</v>
      </c>
    </row>
    <row r="29" spans="1:6" ht="15">
      <c r="A29" s="43" t="s">
        <v>99</v>
      </c>
      <c r="B29" s="20"/>
      <c r="C29" s="12" t="s">
        <v>9</v>
      </c>
      <c r="D29" s="46"/>
      <c r="E29" s="40">
        <v>1200</v>
      </c>
      <c r="F29" s="243">
        <v>164</v>
      </c>
    </row>
    <row r="30" spans="1:6" ht="15.75">
      <c r="A30" s="44"/>
      <c r="C30" s="27" t="s">
        <v>24</v>
      </c>
      <c r="D30" s="74">
        <f>SUM(B8:B12,B24)</f>
        <v>100677</v>
      </c>
      <c r="E30" s="40">
        <v>2200</v>
      </c>
      <c r="F30" s="258">
        <f>B8+B9+B10+B12+B13+B16+B19+B23+B24</f>
        <v>44597</v>
      </c>
    </row>
    <row r="31" spans="1:6" ht="15.75">
      <c r="A31" s="44"/>
      <c r="B31" s="45"/>
      <c r="C31" s="27" t="s">
        <v>70</v>
      </c>
      <c r="D31" s="75">
        <f>SUM(B13:B23)</f>
        <v>20074</v>
      </c>
      <c r="E31" s="47">
        <v>2300</v>
      </c>
      <c r="F31" s="258">
        <f>B18</f>
        <v>145</v>
      </c>
    </row>
    <row r="32" spans="1:6" ht="15.75">
      <c r="A32" s="44"/>
      <c r="B32" s="45"/>
      <c r="C32" s="27"/>
      <c r="D32" s="75"/>
      <c r="E32" s="47">
        <v>3200</v>
      </c>
      <c r="F32" s="258">
        <f>B15</f>
        <v>2000</v>
      </c>
    </row>
    <row r="33" spans="1:6" ht="16.5" thickBot="1">
      <c r="A33" s="44" t="s">
        <v>117</v>
      </c>
      <c r="B33" s="45">
        <f>SUM(B34:B41)</f>
        <v>94101</v>
      </c>
      <c r="C33" s="47"/>
      <c r="D33" s="48"/>
      <c r="E33" s="47">
        <v>5200</v>
      </c>
      <c r="F33" s="259">
        <f>B11+B14+B22</f>
        <v>73162</v>
      </c>
    </row>
    <row r="34" spans="1:6" ht="54" customHeight="1">
      <c r="A34" s="246" t="s">
        <v>179</v>
      </c>
      <c r="B34" s="247">
        <f>5445*2</f>
        <v>10890</v>
      </c>
      <c r="C34" s="73"/>
      <c r="D34" s="73"/>
      <c r="E34" s="47"/>
      <c r="F34" s="260">
        <f>SUM(F28:F33)</f>
        <v>120751</v>
      </c>
    </row>
    <row r="35" spans="1:6" ht="54" customHeight="1">
      <c r="A35" s="248" t="s">
        <v>185</v>
      </c>
      <c r="B35" s="249">
        <v>4235</v>
      </c>
      <c r="C35" s="73"/>
      <c r="D35" s="73"/>
      <c r="E35" s="47"/>
      <c r="F35" s="47"/>
    </row>
    <row r="36" spans="1:5" ht="51">
      <c r="A36" s="248" t="s">
        <v>178</v>
      </c>
      <c r="B36" s="249">
        <v>39930</v>
      </c>
      <c r="C36" s="48"/>
      <c r="D36" s="48"/>
      <c r="E36" s="48"/>
    </row>
    <row r="37" spans="1:5" ht="25.5">
      <c r="A37" s="248" t="s">
        <v>188</v>
      </c>
      <c r="B37" s="249">
        <v>13685</v>
      </c>
      <c r="C37" s="48"/>
      <c r="D37" s="48"/>
      <c r="E37" s="48"/>
    </row>
    <row r="38" spans="1:5" ht="39" thickBot="1">
      <c r="A38" s="256" t="s">
        <v>187</v>
      </c>
      <c r="B38" s="257">
        <v>1161</v>
      </c>
      <c r="C38" s="48"/>
      <c r="D38" s="48"/>
      <c r="E38" s="48"/>
    </row>
    <row r="39" spans="1:4" ht="26.25" thickBot="1">
      <c r="A39" s="251" t="s">
        <v>182</v>
      </c>
      <c r="B39" s="252">
        <v>12100</v>
      </c>
      <c r="C39" s="48"/>
      <c r="D39" s="48"/>
    </row>
    <row r="40" spans="1:4" ht="25.5">
      <c r="A40" s="255" t="s">
        <v>183</v>
      </c>
      <c r="B40" s="252">
        <v>12100</v>
      </c>
      <c r="C40" s="48"/>
      <c r="D40" s="48"/>
    </row>
    <row r="41" spans="1:5" ht="13.5" thickBot="1">
      <c r="A41" s="250"/>
      <c r="B41" s="253"/>
      <c r="C41" s="48"/>
      <c r="E41" s="48"/>
    </row>
    <row r="42" ht="12.75">
      <c r="E42" s="48"/>
    </row>
  </sheetData>
  <sheetProtection/>
  <mergeCells count="1">
    <mergeCell ref="A1:E1"/>
  </mergeCells>
  <printOptions gridLines="1"/>
  <pageMargins left="0.6692913385826772" right="0.2755905511811024" top="0.39" bottom="0.26" header="0.22" footer="0.16"/>
  <pageSetup horizontalDpi="600" verticalDpi="600" orientation="portrait" paperSize="9" r:id="rId1"/>
  <headerFooter alignWithMargins="0">
    <oddHeader>&amp;C&amp;"Dutch TL,Roman"&amp;11Dabas resursi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14" sqref="I14:J14"/>
    </sheetView>
  </sheetViews>
  <sheetFormatPr defaultColWidth="8.8515625" defaultRowHeight="12.75"/>
  <cols>
    <col min="1" max="1" width="29.00390625" style="12" customWidth="1"/>
    <col min="2" max="2" width="9.421875" style="12" customWidth="1"/>
    <col min="3" max="3" width="11.421875" style="12" customWidth="1"/>
    <col min="4" max="4" width="10.28125" style="12" customWidth="1"/>
    <col min="5" max="5" width="11.421875" style="12" customWidth="1"/>
    <col min="6" max="16384" width="8.8515625" style="12" customWidth="1"/>
  </cols>
  <sheetData>
    <row r="1" spans="1:3" ht="39" customHeight="1">
      <c r="A1" s="272" t="s">
        <v>169</v>
      </c>
      <c r="B1" s="272"/>
      <c r="C1" s="272"/>
    </row>
    <row r="2" spans="1:4" ht="45">
      <c r="A2" s="13"/>
      <c r="B2" s="14" t="s">
        <v>167</v>
      </c>
      <c r="C2" s="13"/>
      <c r="D2" s="47"/>
    </row>
    <row r="3" spans="1:4" ht="15.75">
      <c r="A3" s="50" t="s">
        <v>170</v>
      </c>
      <c r="B3" s="50">
        <v>9000</v>
      </c>
      <c r="D3" s="54"/>
    </row>
    <row r="4" spans="1:4" ht="15">
      <c r="A4" s="55" t="s">
        <v>171</v>
      </c>
      <c r="B4" s="12">
        <v>9315</v>
      </c>
      <c r="D4" s="54"/>
    </row>
    <row r="5" spans="1:4" ht="15.75">
      <c r="A5" s="50" t="s">
        <v>109</v>
      </c>
      <c r="B5" s="64">
        <f>B3+B4</f>
        <v>18315</v>
      </c>
      <c r="D5" s="54"/>
    </row>
    <row r="6" spans="1:4" ht="15.75">
      <c r="A6" s="50" t="s">
        <v>158</v>
      </c>
      <c r="B6" s="65">
        <f>SUM(B8:B12)</f>
        <v>18315</v>
      </c>
      <c r="D6" s="54"/>
    </row>
    <row r="7" spans="1:4" ht="12.75">
      <c r="A7" s="37" t="s">
        <v>129</v>
      </c>
      <c r="D7" s="54"/>
    </row>
    <row r="8" spans="1:4" ht="12.75">
      <c r="A8" s="37" t="s">
        <v>130</v>
      </c>
      <c r="B8" s="12">
        <v>20</v>
      </c>
      <c r="D8" s="54"/>
    </row>
    <row r="9" spans="1:6" ht="15">
      <c r="A9" s="37" t="s">
        <v>131</v>
      </c>
      <c r="B9" s="12">
        <f>1850+3480</f>
        <v>5330</v>
      </c>
      <c r="D9" s="66"/>
      <c r="E9" s="67"/>
      <c r="F9" s="37"/>
    </row>
    <row r="10" spans="1:6" ht="15">
      <c r="A10" s="37" t="s">
        <v>132</v>
      </c>
      <c r="B10" s="12">
        <f>5865+5000</f>
        <v>10865</v>
      </c>
      <c r="D10" s="66"/>
      <c r="E10" s="67"/>
      <c r="F10" s="37"/>
    </row>
    <row r="11" spans="1:6" ht="15">
      <c r="A11" s="37" t="s">
        <v>133</v>
      </c>
      <c r="B11" s="12">
        <f>1600+500</f>
        <v>2100</v>
      </c>
      <c r="D11" s="66"/>
      <c r="E11" s="67"/>
      <c r="F11" s="37"/>
    </row>
    <row r="12" spans="4:6" ht="12.75">
      <c r="D12" s="66"/>
      <c r="E12" s="37"/>
      <c r="F12" s="37"/>
    </row>
    <row r="13" ht="12.75" customHeight="1">
      <c r="D13" s="54"/>
    </row>
    <row r="14" spans="1:4" ht="12.75">
      <c r="A14" s="12" t="s">
        <v>128</v>
      </c>
      <c r="B14" s="68">
        <f>B5-B6</f>
        <v>0</v>
      </c>
      <c r="D14" s="54"/>
    </row>
    <row r="15" spans="2:4" ht="12.75">
      <c r="B15" s="68"/>
      <c r="D15" s="54"/>
    </row>
    <row r="16" spans="2:4" ht="12.75">
      <c r="B16" s="68"/>
      <c r="D16" s="54"/>
    </row>
    <row r="17" ht="12.75">
      <c r="D17" s="54"/>
    </row>
    <row r="18" spans="1:4" ht="12.75">
      <c r="A18" s="12">
        <v>2100</v>
      </c>
      <c r="D18" s="54"/>
    </row>
    <row r="19" spans="1:4" ht="12.75">
      <c r="A19" s="12">
        <v>2200</v>
      </c>
      <c r="B19" s="12">
        <v>8115</v>
      </c>
      <c r="D19" s="54"/>
    </row>
    <row r="20" spans="1:4" ht="12.75">
      <c r="A20" s="12">
        <v>2300</v>
      </c>
      <c r="B20" s="12">
        <v>7500</v>
      </c>
      <c r="D20" s="54"/>
    </row>
    <row r="21" spans="1:4" ht="12.75">
      <c r="A21" s="12">
        <v>3200</v>
      </c>
      <c r="D21" s="54"/>
    </row>
    <row r="22" spans="1:4" ht="12.75">
      <c r="A22" s="12">
        <v>5200</v>
      </c>
      <c r="B22" s="12">
        <v>1500</v>
      </c>
      <c r="D22" s="54"/>
    </row>
    <row r="23" spans="1:4" ht="12.75">
      <c r="A23" s="12">
        <v>6200</v>
      </c>
      <c r="B23" s="12">
        <v>1200</v>
      </c>
      <c r="D23" s="54"/>
    </row>
    <row r="24" spans="1:4" ht="12.75">
      <c r="A24" s="12">
        <v>6400</v>
      </c>
      <c r="D24" s="54"/>
    </row>
    <row r="25" spans="1:4" ht="12.75">
      <c r="A25" s="12">
        <v>7220</v>
      </c>
      <c r="D25" s="54"/>
    </row>
    <row r="26" spans="1:4" s="69" customFormat="1" ht="12.75">
      <c r="A26" s="69" t="s">
        <v>134</v>
      </c>
      <c r="B26" s="69">
        <f>SUM(B18:B25)</f>
        <v>18315</v>
      </c>
      <c r="D26" s="54"/>
    </row>
    <row r="28" spans="1:3" ht="15">
      <c r="A28" s="43" t="s">
        <v>99</v>
      </c>
      <c r="C28" s="12" t="s">
        <v>9</v>
      </c>
    </row>
    <row r="31" ht="12.75"/>
    <row r="32" ht="12.75">
      <c r="D32" s="27"/>
    </row>
    <row r="33" ht="12.75">
      <c r="D33" s="27"/>
    </row>
    <row r="34" ht="12.75">
      <c r="D34" s="27"/>
    </row>
    <row r="35" ht="12.75">
      <c r="D35" s="27"/>
    </row>
    <row r="36" ht="12.75">
      <c r="D36" s="27"/>
    </row>
    <row r="38" ht="12.75">
      <c r="D38" s="27"/>
    </row>
  </sheetData>
  <sheetProtection/>
  <mergeCells count="1">
    <mergeCell ref="A1:C1"/>
  </mergeCells>
  <printOptions gridLines="1"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&amp;C&amp;"Dutch TL,Roman"&amp;11Ziedojumi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2019-01-25T11:27:56Z</cp:lastPrinted>
  <dcterms:created xsi:type="dcterms:W3CDTF">2004-01-19T11:58:34Z</dcterms:created>
  <dcterms:modified xsi:type="dcterms:W3CDTF">2019-01-30T07:19:12Z</dcterms:modified>
  <cp:category/>
  <cp:version/>
  <cp:contentType/>
  <cp:contentStatus/>
</cp:coreProperties>
</file>