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640" activeTab="0"/>
  </bookViews>
  <sheets>
    <sheet name="Budžets" sheetId="1" r:id="rId1"/>
    <sheet name="Grafiki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<sst xmlns="http://schemas.openxmlformats.org/spreadsheetml/2006/main" count="371" uniqueCount="361">
  <si>
    <t>Ogres novada domes</t>
  </si>
  <si>
    <t>Kods</t>
  </si>
  <si>
    <t>4.1.1.0.</t>
  </si>
  <si>
    <t>4.1.2.0.</t>
  </si>
  <si>
    <t>5.4.1.0.</t>
  </si>
  <si>
    <t>Pašvaldību nodevas</t>
  </si>
  <si>
    <t>9.5.0.0.</t>
  </si>
  <si>
    <t>10.0.0.0.</t>
  </si>
  <si>
    <t>12.0.0.0.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</si>
  <si>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</si>
  <si>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</si>
  <si>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</si>
  <si>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</si>
  <si>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</si>
  <si>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</si>
  <si>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</si>
  <si>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</si>
  <si>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</si>
  <si>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</si>
  <si>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Kredīta atmaksa</t>
  </si>
  <si>
    <t>Kases apgrozāmie līdzekļi</t>
  </si>
  <si>
    <t>S.Velberga</t>
  </si>
  <si>
    <t>21.3.0.0.</t>
  </si>
  <si>
    <t>19.2.1.0.</t>
  </si>
  <si>
    <t>19.3.2.0.</t>
  </si>
  <si>
    <t>19.3.1.0.</t>
  </si>
  <si>
    <t>Valsts kases kredīts</t>
  </si>
  <si>
    <t>_______.2007.g.lēmumam Nr.</t>
  </si>
  <si>
    <t>Budžeta  atl.uz  01. 01. 2007.g.</t>
  </si>
  <si>
    <t>2007.gada budžets</t>
  </si>
  <si>
    <t xml:space="preserve">   Ieņēmuma pozīcijas nosaukums             </t>
  </si>
  <si>
    <t>Ogres novada 2007.g. budžets (bez aģentūrām)</t>
  </si>
  <si>
    <t>Nodokļu ieņēmumi</t>
  </si>
  <si>
    <t>1.1.1.0.</t>
  </si>
  <si>
    <t>Iedzīvotāju ienākuma nodoklis</t>
  </si>
  <si>
    <t>1.1.1.1.</t>
  </si>
  <si>
    <t>Saņemts iepriekšējā gada nesadalītais atlikums no VK sadales konta</t>
  </si>
  <si>
    <t>1.1.1.2.</t>
  </si>
  <si>
    <t>Saņemts no VK sadales konta no pārskat gada ieņēmumiem</t>
  </si>
  <si>
    <t>1.1.2.0.</t>
  </si>
  <si>
    <t>Patentmaksas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</si>
  <si>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</si>
  <si>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</si>
  <si>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</si>
  <si>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</si>
  <si>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</si>
  <si>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</si>
  <si>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8.6.2.0.</t>
  </si>
  <si>
    <t>Procentu ieņēmumi no kontu atlikumiem</t>
  </si>
  <si>
    <t>8.9.0.0.</t>
  </si>
  <si>
    <t>Pārējie finanšu ieņēmumi</t>
  </si>
  <si>
    <t>9.4.0.0.</t>
  </si>
  <si>
    <t>Valsts nodevas, kuras ieskaita pašvaldību budžetā</t>
  </si>
  <si>
    <t>Naudas sodi un sankcijas</t>
  </si>
  <si>
    <t>Pārējie nenodokļu ieņēmumi</t>
  </si>
  <si>
    <t>18.0.0.0.</t>
  </si>
  <si>
    <t>18.6.1.0.</t>
  </si>
  <si>
    <t>Saņemtās dotācijas no valsts pamatbudžeta</t>
  </si>
  <si>
    <t>19.0.0.0.</t>
  </si>
  <si>
    <t>Pašvaldību budžetu transferti</t>
  </si>
  <si>
    <t>19.2.0.0.</t>
  </si>
  <si>
    <t>Ieņēmumi pašvaldību budžetā no citām pašvaldībām</t>
  </si>
  <si>
    <t>Ieņēmumi izglītības funkciju nodrošināšanai</t>
  </si>
  <si>
    <t>19.3.0.0.</t>
  </si>
  <si>
    <t>Ieņēmumi no rajona padomēm</t>
  </si>
  <si>
    <t>Ieņēmumi pašvaldības budžetā no rajona padomes no valsts budžeta dotāciju un mērķdotāciju sadales</t>
  </si>
  <si>
    <t>Pārējie maksājumi no rajona padomēm</t>
  </si>
  <si>
    <t>21.0.0.0.</t>
  </si>
  <si>
    <t>Budžeta iestāžu ieņēmumi</t>
  </si>
  <si>
    <t>21.2.9.0.</t>
  </si>
  <si>
    <t>Ārvalstu finanšu palīdzība</t>
  </si>
  <si>
    <t>Maksas pakalpojumi un citi pašu ieņēmumi</t>
  </si>
  <si>
    <t>21.3.5.9.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</si>
  <si>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</si>
  <si>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</si>
  <si>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</si>
  <si>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</si>
  <si>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</si>
  <si>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</si>
  <si>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</si>
  <si>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KODS</t>
  </si>
  <si>
    <t>IZDEVUMI</t>
  </si>
  <si>
    <t>01.000</t>
  </si>
  <si>
    <t>Vispārējie valdības dienesti</t>
  </si>
  <si>
    <t>01.110</t>
  </si>
  <si>
    <t>Izpildvaras un likumdošanas varas  institūcijas</t>
  </si>
  <si>
    <t>01.111</t>
  </si>
  <si>
    <t xml:space="preserve">       Ogres novada dome</t>
  </si>
  <si>
    <t xml:space="preserve">  01.112</t>
  </si>
  <si>
    <t xml:space="preserve">       Ogres novada būvvalde</t>
  </si>
  <si>
    <t>01.113</t>
  </si>
  <si>
    <t xml:space="preserve">       Centralizētā grāmatvedība</t>
  </si>
  <si>
    <t>01.720</t>
  </si>
  <si>
    <t>Pašvaldību budžetu parāda darījumi</t>
  </si>
  <si>
    <t>01.721</t>
  </si>
  <si>
    <t>01.722</t>
  </si>
  <si>
    <t xml:space="preserve">       Pašvaldību budžetu valsts ārējā parāda darījumi</t>
  </si>
  <si>
    <t>01.830</t>
  </si>
  <si>
    <t>Vispārēja rakstura transferti no pašvaldību budžeta pašvaldību budžetam</t>
  </si>
  <si>
    <t>01.831</t>
  </si>
  <si>
    <t xml:space="preserve">       Līdzekļi, kas nododami finanšu izlīdzināšanas fondam</t>
  </si>
  <si>
    <t>01.832</t>
  </si>
  <si>
    <t xml:space="preserve">       Norēķini ar citu pašvaldību izglītības iestādēm</t>
  </si>
  <si>
    <t>01.890</t>
  </si>
  <si>
    <t>Izdevumi neparedzētiem gadījumiem (rezerves fonds)</t>
  </si>
  <si>
    <t>03.000</t>
  </si>
  <si>
    <t>Sabiedriskā kārtība un drošība</t>
  </si>
  <si>
    <t>03.111</t>
  </si>
  <si>
    <t>03.112</t>
  </si>
  <si>
    <t>Atskurbtuves finansēšana</t>
  </si>
  <si>
    <t>03.312</t>
  </si>
  <si>
    <t>Bāriņtiesas</t>
  </si>
  <si>
    <t>03.600</t>
  </si>
  <si>
    <t>Ekonomiskā darbība</t>
  </si>
  <si>
    <t>04.210</t>
  </si>
  <si>
    <t>Lauksaimniecība (zemkopība)</t>
  </si>
  <si>
    <t>04.510</t>
  </si>
  <si>
    <t>Autotransports</t>
  </si>
  <si>
    <t>04.511</t>
  </si>
  <si>
    <t>04.512</t>
  </si>
  <si>
    <t xml:space="preserve">       Projekts "Satiksmes drošības nodr.,rekonstruējot ietvju un velosipēdistu celiņa posmu "</t>
  </si>
  <si>
    <t>04.600</t>
  </si>
  <si>
    <t>Sakari</t>
  </si>
  <si>
    <t>04.601</t>
  </si>
  <si>
    <t xml:space="preserve">       Pašvaldību vienotais informācijas sistēmas centrs</t>
  </si>
  <si>
    <t>04.602</t>
  </si>
  <si>
    <t xml:space="preserve">       Projekts "Publiskās pieejas interneta  punkti" </t>
  </si>
  <si>
    <t>04.730</t>
  </si>
  <si>
    <t>Tūrisms</t>
  </si>
  <si>
    <t xml:space="preserve">        PKA "Ogres rajona Tūrisma informācijas centrs"</t>
  </si>
  <si>
    <t>04.740</t>
  </si>
  <si>
    <t>Vairāku mērķu attīstības projekti</t>
  </si>
  <si>
    <t>Vides aizsardzība</t>
  </si>
  <si>
    <t>05.100</t>
  </si>
  <si>
    <t>Atkritumu apsaimniekošana</t>
  </si>
  <si>
    <t>05.101</t>
  </si>
  <si>
    <t xml:space="preserve">       Ielu tīrīšana, atkritumu savākšana</t>
  </si>
  <si>
    <t>05.102</t>
  </si>
  <si>
    <t xml:space="preserve">       Projekts "Atkritumu vākšanas sist.pilnveidošana Ogres novadā"</t>
  </si>
  <si>
    <t>05.200</t>
  </si>
  <si>
    <t>Notekūdeņu apsaimniekošana</t>
  </si>
  <si>
    <t>05.201</t>
  </si>
  <si>
    <t>05.202</t>
  </si>
  <si>
    <t>05.400</t>
  </si>
  <si>
    <t>Bioloģiskās daudzveidības un ainavas aizsardzība</t>
  </si>
  <si>
    <t>05401</t>
  </si>
  <si>
    <t xml:space="preserve">       Projekts "Dižkoku apzināšana un to aizsardzība Ogres novadā"</t>
  </si>
  <si>
    <t>Pašvaldības teritoriju un mājokļu apsaimniekošana</t>
  </si>
  <si>
    <t>06.100</t>
  </si>
  <si>
    <t>Mājokļu attīstība</t>
  </si>
  <si>
    <t>06.200</t>
  </si>
  <si>
    <t>Teritoriju attīstība</t>
  </si>
  <si>
    <t xml:space="preserve">       Teritoriālai attīstībai un projektēšanai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</si>
  <si>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</si>
  <si>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</si>
  <si>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</si>
  <si>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</si>
  <si>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</si>
  <si>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</si>
  <si>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06.601</t>
  </si>
  <si>
    <t xml:space="preserve">       mājokļu apsaimniekošanu</t>
  </si>
  <si>
    <t>06.602</t>
  </si>
  <si>
    <t xml:space="preserve">       siltumapgādi</t>
  </si>
  <si>
    <t>06.603</t>
  </si>
  <si>
    <t xml:space="preserve">       kapu saimniecību</t>
  </si>
  <si>
    <t>06.604</t>
  </si>
  <si>
    <t xml:space="preserve">       Projekts "Ecolich"</t>
  </si>
  <si>
    <t>06.605</t>
  </si>
  <si>
    <t xml:space="preserve">       Projekts "Iedzīvotāji veido savu vidi"</t>
  </si>
  <si>
    <t>Veselība</t>
  </si>
  <si>
    <t>07.210</t>
  </si>
  <si>
    <t>Ambulatorās ārstniecības iestādes</t>
  </si>
  <si>
    <t>07.211</t>
  </si>
  <si>
    <t xml:space="preserve">       PA "Dziednīca"</t>
  </si>
  <si>
    <t>07.212</t>
  </si>
  <si>
    <t xml:space="preserve">       Ģimenes ārstu prakse Ogresgalā</t>
  </si>
  <si>
    <t>07.450</t>
  </si>
  <si>
    <t>Veselības veicināšana ( Latvijas Sarkanā Krusta Ogres komiteja)</t>
  </si>
  <si>
    <t>Atpūta, kultūra un reliģija</t>
  </si>
  <si>
    <t>08.100</t>
  </si>
  <si>
    <t>Atpūtas un sporta  pasākumi</t>
  </si>
  <si>
    <t>08.101</t>
  </si>
  <si>
    <t xml:space="preserve">       Sporta pasākumu rīkošanai</t>
  </si>
  <si>
    <t>08.102</t>
  </si>
  <si>
    <t xml:space="preserve">       Komandas vai individuālu sacensību dalībnieku atbalstam</t>
  </si>
  <si>
    <t>08.200</t>
  </si>
  <si>
    <t>08.210</t>
  </si>
  <si>
    <t xml:space="preserve">       Ogres centrālā bibliotēka </t>
  </si>
  <si>
    <t>08.220</t>
  </si>
  <si>
    <t xml:space="preserve">       Muzeji un izstādes</t>
  </si>
  <si>
    <t>08.221</t>
  </si>
  <si>
    <t xml:space="preserve">               Gaidu un skautu muzejs</t>
  </si>
  <si>
    <t>08.230</t>
  </si>
  <si>
    <t xml:space="preserve">       PA "Ogres kultūras centrs"</t>
  </si>
  <si>
    <t>08.290</t>
  </si>
  <si>
    <t xml:space="preserve">       Kultūras pasākumi</t>
  </si>
  <si>
    <t>08.312</t>
  </si>
  <si>
    <t>Televīzija</t>
  </si>
  <si>
    <t>09.000</t>
  </si>
  <si>
    <t>09.100</t>
  </si>
  <si>
    <t>Pirmskolas izglītība (tai sk. 5-6 gadīgo apmācība)</t>
  </si>
  <si>
    <t>09.101</t>
  </si>
  <si>
    <t>PII  "Sprīdītis"</t>
  </si>
  <si>
    <t>09.102</t>
  </si>
  <si>
    <t>PII  "Cīrulītis"</t>
  </si>
  <si>
    <t>09.103</t>
  </si>
  <si>
    <t>PII  "Dzīpariņš"</t>
  </si>
  <si>
    <t>09.104</t>
  </si>
  <si>
    <t>PII  "Zelta sietiņš"</t>
  </si>
  <si>
    <t>09.105</t>
  </si>
  <si>
    <t>PII  "Saulīte"</t>
  </si>
  <si>
    <t>09.106</t>
  </si>
  <si>
    <t>PII " Ābelīte"</t>
  </si>
  <si>
    <t>09.107</t>
  </si>
  <si>
    <t>PII " Srtautiņš"</t>
  </si>
  <si>
    <t>09.210</t>
  </si>
  <si>
    <t>Vispārējā izglītība. Pamatizglītība (ISCED-97 1.,2. Un 3. līmenis)</t>
  </si>
  <si>
    <t>09.211</t>
  </si>
  <si>
    <t>Ogres 1. vidusskola</t>
  </si>
  <si>
    <t>09.212</t>
  </si>
  <si>
    <t>Ogres ģimnāzija</t>
  </si>
  <si>
    <t>09.213</t>
  </si>
  <si>
    <t>Jaunogres vidusskola</t>
  </si>
  <si>
    <t>09.214</t>
  </si>
  <si>
    <t>Ogres vakarskola</t>
  </si>
  <si>
    <t>09.215</t>
  </si>
  <si>
    <t>Ogres pamatskola</t>
  </si>
  <si>
    <t>09.216</t>
  </si>
  <si>
    <t>Ogresgala pamatskola</t>
  </si>
  <si>
    <t>09.510</t>
  </si>
  <si>
    <t>Interešu un profesionālās ievirzes izglītība</t>
  </si>
  <si>
    <t>09.511</t>
  </si>
  <si>
    <t>Sporta centrs</t>
  </si>
  <si>
    <t>09.512</t>
  </si>
  <si>
    <t>Basketbolskola</t>
  </si>
  <si>
    <t>09.513</t>
  </si>
  <si>
    <t>Mūzikas skola</t>
  </si>
  <si>
    <t>09.514</t>
  </si>
  <si>
    <t>Mākslas skola</t>
  </si>
  <si>
    <t>09.515</t>
  </si>
  <si>
    <t>Bērnu un jauniešu centrs</t>
  </si>
  <si>
    <t>09.820</t>
  </si>
  <si>
    <t>Pārējā citur neklasificētā izglītība</t>
  </si>
  <si>
    <t>09.821</t>
  </si>
  <si>
    <t>Ogres novada pašvaldības izglītības projektu realizācija</t>
  </si>
  <si>
    <t>09.8210</t>
  </si>
  <si>
    <t xml:space="preserve">         Projekts "Ceļojums pasakā"</t>
  </si>
  <si>
    <t>09.8211</t>
  </si>
  <si>
    <t xml:space="preserve">         Projekts "Gruntvig 2"</t>
  </si>
  <si>
    <t>09.8212</t>
  </si>
  <si>
    <t xml:space="preserve">         Projekts "Sports un izglītība"</t>
  </si>
  <si>
    <t>09.8214</t>
  </si>
  <si>
    <t>09.8215</t>
  </si>
  <si>
    <t xml:space="preserve">         Projekts "Socrates "</t>
  </si>
  <si>
    <t>09.8216</t>
  </si>
  <si>
    <t xml:space="preserve">         Projekts "Skolotāju kompetenču paaugst. un jauno tehn.izmantoš dabas zinību mācīš"</t>
  </si>
  <si>
    <t>09.8217</t>
  </si>
  <si>
    <t>09.822</t>
  </si>
  <si>
    <t xml:space="preserve">         Projekts"Prof.orentāc.pasākumu kompl. Ogres vispāizgl.skolās"</t>
  </si>
  <si>
    <t>09.823</t>
  </si>
  <si>
    <t xml:space="preserve">         Projekts"Acquaintance with Swedish and Finnish expirence"</t>
  </si>
  <si>
    <t>09.824</t>
  </si>
  <si>
    <t xml:space="preserve">         Projekts"Pašvaldības iestāžu un NVO kapacitātes stiprināšana"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</si>
  <si>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</si>
  <si>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</si>
  <si>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</si>
  <si>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</si>
  <si>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</si>
  <si>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>10.701</t>
  </si>
  <si>
    <t xml:space="preserve">Sociālais dienests </t>
  </si>
  <si>
    <t>10.703</t>
  </si>
  <si>
    <t>Invalīdu biedrības Ogres nodaļa</t>
  </si>
  <si>
    <t>10.704</t>
  </si>
  <si>
    <t>Neredzīgo biedrības Ogres nodaļa</t>
  </si>
  <si>
    <t>10.705</t>
  </si>
  <si>
    <t>10.706</t>
  </si>
  <si>
    <t>Pensionāru biedrības darbības atbalstam</t>
  </si>
  <si>
    <t>10.707</t>
  </si>
  <si>
    <t xml:space="preserve">Sociālie projekti </t>
  </si>
  <si>
    <t>10.7071</t>
  </si>
  <si>
    <t xml:space="preserve">         Projekts "Standardcare"</t>
  </si>
  <si>
    <t>10.7072</t>
  </si>
  <si>
    <t xml:space="preserve">         Proj. "Motivāc.pasāk.nodarb.veicin.māmiņām pēc bērnu kopš.atv." </t>
  </si>
  <si>
    <t>10.7073</t>
  </si>
  <si>
    <t xml:space="preserve">         Projekts "Pētījuma veikšana par iespējām atgriezties darba tirgū"</t>
  </si>
  <si>
    <t>10.7074</t>
  </si>
  <si>
    <t xml:space="preserve">         Projekts "Pozit.dzīves uztv.virzītsp.integr.darba tirgū" </t>
  </si>
  <si>
    <t>SIA "Duksis"- darbam ar nelabvēlīgiem pusaudžiem</t>
  </si>
  <si>
    <t>10.709</t>
  </si>
  <si>
    <t>F40 02 00 10</t>
  </si>
  <si>
    <t>Pārējie ieņēmumi par izglītības pakalpojumiem (līdzdalīobas maksa )</t>
  </si>
  <si>
    <t>F40 02 00 20</t>
  </si>
  <si>
    <t>08.330</t>
  </si>
  <si>
    <t>Izdevniecība ( Novada informatīvie izdevumi )</t>
  </si>
  <si>
    <t>10.710</t>
  </si>
  <si>
    <t xml:space="preserve">         Projekts "Siltumenerģijas ekon. un energoef. uzlabošana Ogres amatn. v-skolā"</t>
  </si>
  <si>
    <t>04.220</t>
  </si>
  <si>
    <t>Mežsaimniecība un medniecība</t>
  </si>
  <si>
    <t>Video novērošanai</t>
  </si>
  <si>
    <t xml:space="preserve">         Projekts "Comenius" - mākslas sk.</t>
  </si>
  <si>
    <t>04.513</t>
  </si>
  <si>
    <t>Bīstamo krustojumu uzlabošana</t>
  </si>
  <si>
    <t>21.3.9.4.</t>
  </si>
  <si>
    <t>Ieņēmumi par dzīvokļu un komunālajiem pakalpojumiem</t>
  </si>
  <si>
    <t>18.6.1.6.</t>
  </si>
  <si>
    <t>18.6.1.7.</t>
  </si>
  <si>
    <t>No izglītības ministrijas budžeta programmas pārskaitītā dotācija pašvaldības pamatbudžetam</t>
  </si>
  <si>
    <t>No Kultūras ministrijas budžeta programmas pārskaitītā dotācija pašvaldības pamatbudžetam</t>
  </si>
  <si>
    <t xml:space="preserve">         Projekts "Māla krūze-porcelāna vāze"</t>
  </si>
  <si>
    <t>06.606</t>
  </si>
  <si>
    <t xml:space="preserve">         Īpašumu uzmērīšanai un reģistrēšanai Zemesgrāmatā</t>
  </si>
  <si>
    <t>04.111</t>
  </si>
  <si>
    <t>Vispārējas ekonomiskas darbības vadība</t>
  </si>
  <si>
    <t>Pašvald. aģentūras "Mālkalne" 2007.g. budž.proj.</t>
  </si>
  <si>
    <t>Pašvald. aģentūras "Kultūras centrs" 2007.g.proj.</t>
  </si>
  <si>
    <t>Pašvald. aģentūras "Dziednīca" 2007.g.proj.</t>
  </si>
  <si>
    <t>Ogres novada 2007.g. budžets</t>
  </si>
  <si>
    <t>08.291</t>
  </si>
  <si>
    <t xml:space="preserve">       Pilsētas dekorēšana svētkiem</t>
  </si>
  <si>
    <t xml:space="preserve">       Ceļu būvniecībai un remontiem</t>
  </si>
  <si>
    <t>09.825</t>
  </si>
  <si>
    <t>Finansējums amatniecības vidusskolai</t>
  </si>
  <si>
    <t>08.292</t>
  </si>
  <si>
    <t xml:space="preserve">       Pensionēto izglītības darbinieku pasāk.</t>
  </si>
  <si>
    <t>10.702</t>
  </si>
  <si>
    <t>06.607</t>
  </si>
  <si>
    <t xml:space="preserve">         Projekts "Bērnu rotaļu laukumu ierīkošana"</t>
  </si>
  <si>
    <t xml:space="preserve">       Pašvaldību budžetu valsts iekšējā parāda darījumi</t>
  </si>
  <si>
    <t xml:space="preserve">       Lietus ūdens kanalizācija (Brīvības-Zvaigžņu iela)</t>
  </si>
  <si>
    <t>06.608</t>
  </si>
  <si>
    <t>Pārējie ieņēmumi</t>
  </si>
  <si>
    <t>18.6.1.9.</t>
  </si>
  <si>
    <t>Pārējas dotācijas</t>
  </si>
  <si>
    <t xml:space="preserve">       Notekūdeņu (savākšana un attīrīšana)</t>
  </si>
  <si>
    <t>05.203</t>
  </si>
  <si>
    <t>05.204</t>
  </si>
  <si>
    <t xml:space="preserve">       NAĪ un kanalizācijas tīklu rekonstrukcija Ciemupē</t>
  </si>
  <si>
    <t xml:space="preserve">       Kanalizācijas tīklu rekonstrukcija (Kohēzijas fonda 1.kārta)</t>
  </si>
  <si>
    <t>04.514</t>
  </si>
  <si>
    <t>Biznesa matrjoška</t>
  </si>
  <si>
    <t>07.213</t>
  </si>
  <si>
    <t xml:space="preserve">       Finansējums PA "Dziednīca"</t>
  </si>
  <si>
    <t>08.231</t>
  </si>
  <si>
    <t xml:space="preserve">       Finansējums PA "Ogres kultūras centrs"</t>
  </si>
  <si>
    <t>10.708</t>
  </si>
  <si>
    <t>Latvijkas nacionālo karavīru biedrībai</t>
  </si>
  <si>
    <t>Pabalsts maznodrošinātām ģimenēm</t>
  </si>
  <si>
    <t>Aprūpētāji</t>
  </si>
  <si>
    <t>06.609</t>
  </si>
  <si>
    <t xml:space="preserve">      Sabiedrisko org.projektu atbalstam</t>
  </si>
  <si>
    <t>Projektu pieteikumu izstrādei</t>
  </si>
  <si>
    <t>04.515</t>
  </si>
  <si>
    <t>Politiski represēto klubam</t>
  </si>
  <si>
    <t>Finanšu - ekonomikas nod. vadītāja:</t>
  </si>
  <si>
    <t>Valsts budžeta transferti</t>
  </si>
  <si>
    <t>Pielikums Nr.1</t>
  </si>
  <si>
    <t>protokols Nr.2; 54.§</t>
  </si>
  <si>
    <t>Ogres novada domes 08.02.2007. lēmumam</t>
  </si>
  <si>
    <t>Ogres novada domes 2007.gada budžeta ieņēmumi</t>
  </si>
  <si>
    <t>Pielikums Nr.2</t>
  </si>
  <si>
    <t>Ogres novada domes 2007. gada budžeta  izdevumi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</si>
</sst>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000"/>
    <numFmt numFmtId="174" formatCode="0.000"/>
    <numFmt numFmtId="175" formatCode="0.0%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</numFmts>
  <fonts count="9">
    <font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49" fontId="4" fillId="0" borderId="7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3" fontId="2" fillId="0" borderId="0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3" fontId="0" fillId="0" borderId="0" xfId="0" applyNumberFormat="1" applyAlignment="1">
      <alignment wrapText="1"/>
    </xf>
    <xf numFmtId="3" fontId="4" fillId="0" borderId="9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 applyProtection="1">
      <alignment horizontal="center" wrapText="1"/>
      <protection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49" fontId="4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0" fillId="0" borderId="8" xfId="0" applyFont="1" applyBorder="1" applyAlignment="1">
      <alignment wrapText="1"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left" wrapText="1"/>
      <protection/>
    </xf>
    <xf numFmtId="0" fontId="0" fillId="0" borderId="5" xfId="0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top" wrapText="1"/>
      <protection/>
    </xf>
    <xf numFmtId="0" fontId="3" fillId="0" borderId="6" xfId="0" applyFont="1" applyBorder="1" applyAlignment="1" applyProtection="1">
      <alignment horizontal="center" wrapText="1"/>
      <protection/>
    </xf>
    <xf numFmtId="0" fontId="3" fillId="0" borderId="6" xfId="0" applyFont="1" applyBorder="1" applyAlignment="1" applyProtection="1">
      <alignment wrapText="1"/>
      <protection/>
    </xf>
    <xf numFmtId="0" fontId="8" fillId="0" borderId="3" xfId="0" applyFont="1" applyBorder="1" applyAlignment="1">
      <alignment horizontal="left" wrapText="1"/>
    </xf>
    <xf numFmtId="0" fontId="0" fillId="0" borderId="2" xfId="0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1" fontId="3" fillId="0" borderId="6" xfId="0" applyNumberFormat="1" applyFont="1" applyBorder="1" applyAlignment="1" applyProtection="1">
      <alignment wrapText="1"/>
      <protection/>
    </xf>
    <xf numFmtId="1" fontId="3" fillId="0" borderId="18" xfId="0" applyNumberFormat="1" applyFont="1" applyBorder="1" applyAlignment="1" applyProtection="1">
      <alignment wrapText="1"/>
      <protection/>
    </xf>
    <xf numFmtId="3" fontId="0" fillId="0" borderId="3" xfId="0" applyNumberForma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0" borderId="8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horizontal="left" indent="1"/>
    </xf>
    <xf numFmtId="3" fontId="3" fillId="0" borderId="3" xfId="0" applyNumberFormat="1" applyFont="1" applyBorder="1" applyAlignment="1" applyProtection="1">
      <alignment/>
      <protection/>
    </xf>
    <xf numFmtId="3" fontId="4" fillId="0" borderId="3" xfId="0" applyNumberFormat="1" applyFont="1" applyFill="1" applyBorder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4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 applyProtection="1">
      <alignment/>
      <protection/>
    </xf>
    <xf numFmtId="3" fontId="4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left" indent="1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3" fontId="4" fillId="0" borderId="24" xfId="0" applyNumberFormat="1" applyFont="1" applyFill="1" applyBorder="1" applyAlignment="1">
      <alignment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5" xfId="0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49" fontId="4" fillId="0" borderId="5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3" fontId="4" fillId="0" borderId="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right"/>
    </xf>
    <xf numFmtId="3" fontId="0" fillId="0" borderId="8" xfId="0" applyNumberFormat="1" applyFill="1" applyBorder="1" applyAlignment="1">
      <alignment/>
    </xf>
    <xf numFmtId="0" fontId="3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Alignment="1">
      <alignment wrapText="1"/>
    </xf>
    <xf numFmtId="3" fontId="0" fillId="0" borderId="3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0"/>
  <sheetViews>
    <sheetView tabSelected="1" workbookViewId="0" topLeftCell="A186">
      <selection activeCell="A185" sqref="A185:H209"/>
    </sheetView>
  </sheetViews>
  <sheetFormatPr defaultColWidth="9.140625" defaultRowHeight="12.75"/>
  <cols>
    <col min="1" max="1" width="13.140625" style="0" customWidth="1"/>
    <col min="2" max="2" width="46.7109375" style="54" customWidth="1"/>
    <col min="3" max="3" width="9.140625" style="0" hidden="1" customWidth="1"/>
    <col min="4" max="4" width="13.8515625" style="0" customWidth="1"/>
    <col min="5" max="5" width="11.28125" style="40" customWidth="1"/>
    <col min="6" max="6" width="11.57421875" style="0" customWidth="1"/>
    <col min="7" max="7" width="11.8515625" style="0" customWidth="1"/>
    <col min="8" max="8" width="11.8515625" style="0" bestFit="1" customWidth="1"/>
  </cols>
  <sheetData>
    <row r="1" spans="1:8" ht="12.75">
      <c r="A1" s="16"/>
      <c r="B1" s="42"/>
      <c r="C1" s="1"/>
      <c r="D1" s="247" t="s">
        <v>355</v>
      </c>
      <c r="E1" s="248"/>
      <c r="F1" s="248"/>
      <c r="G1" s="248"/>
      <c r="H1" s="248"/>
    </row>
    <row r="2" spans="1:8" ht="12.75">
      <c r="A2" s="16"/>
      <c r="B2" s="42"/>
      <c r="C2" s="1"/>
      <c r="D2" s="247" t="s">
        <v>357</v>
      </c>
      <c r="E2" s="248"/>
      <c r="F2" s="248"/>
      <c r="G2" s="248"/>
      <c r="H2" s="248"/>
    </row>
    <row r="3" spans="1:8" ht="12.75">
      <c r="A3" s="1"/>
      <c r="B3" s="42"/>
      <c r="C3" s="1"/>
      <c r="D3" s="248" t="s">
        <v>356</v>
      </c>
      <c r="E3" s="248"/>
      <c r="F3" s="248"/>
      <c r="G3" s="248"/>
      <c r="H3" s="248"/>
    </row>
    <row r="4" spans="1:8" ht="18">
      <c r="A4" s="249" t="s">
        <v>358</v>
      </c>
      <c r="B4" s="243"/>
      <c r="C4" s="243"/>
      <c r="D4" s="243"/>
      <c r="E4" s="243"/>
      <c r="F4" s="243"/>
      <c r="G4" s="243"/>
      <c r="H4" s="243"/>
    </row>
    <row r="5" spans="1:4" ht="18.75" thickBot="1">
      <c r="A5" s="2"/>
      <c r="B5" s="43"/>
      <c r="C5" s="2"/>
      <c r="D5" s="2"/>
    </row>
    <row r="6" spans="1:8" ht="76.5" customHeight="1" thickBot="1">
      <c r="A6" s="87" t="s">
        <v>1</v>
      </c>
      <c r="B6" s="88" t="s">
        <v>30</v>
      </c>
      <c r="C6" s="89" t="s">
        <v>31</v>
      </c>
      <c r="D6" s="90" t="s">
        <v>31</v>
      </c>
      <c r="E6" s="100" t="s">
        <v>313</v>
      </c>
      <c r="F6" s="91" t="s">
        <v>314</v>
      </c>
      <c r="G6" s="91" t="s">
        <v>315</v>
      </c>
      <c r="H6" s="58" t="s">
        <v>316</v>
      </c>
    </row>
    <row r="7" spans="1:8" ht="12.75">
      <c r="A7" s="151"/>
      <c r="B7" s="152" t="s">
        <v>32</v>
      </c>
      <c r="C7" s="153">
        <f>C8+C11+C12+C15</f>
        <v>10945393</v>
      </c>
      <c r="D7" s="153">
        <f>D8+D11+D12+D15</f>
        <v>10983893</v>
      </c>
      <c r="E7" s="153">
        <f>E8+E11+E12+E15</f>
        <v>0</v>
      </c>
      <c r="F7" s="153">
        <f>F8+F11+F12+F15</f>
        <v>0</v>
      </c>
      <c r="G7" s="153">
        <f>G8+G11+G12+G15</f>
        <v>0</v>
      </c>
      <c r="H7" s="154">
        <f>SUM(D7:G7)</f>
        <v>10983893</v>
      </c>
    </row>
    <row r="8" spans="1:8" ht="12.75">
      <c r="A8" s="79" t="s">
        <v>33</v>
      </c>
      <c r="B8" s="8" t="s">
        <v>34</v>
      </c>
      <c r="C8" s="19">
        <f>SUM(C9:C10)</f>
        <v>10191424</v>
      </c>
      <c r="D8" s="19">
        <f>SUM(D9:D10)</f>
        <v>10191424</v>
      </c>
      <c r="E8" s="106"/>
      <c r="F8" s="106"/>
      <c r="G8" s="106"/>
      <c r="H8" s="107">
        <f aca="true" t="shared" si="0" ref="H8:H46">SUM(D8:G8)</f>
        <v>10191424</v>
      </c>
    </row>
    <row r="9" spans="1:8" ht="25.5">
      <c r="A9" s="80" t="s">
        <v>35</v>
      </c>
      <c r="B9" s="8" t="s">
        <v>36</v>
      </c>
      <c r="C9" s="19">
        <v>160960</v>
      </c>
      <c r="D9" s="19">
        <v>160960</v>
      </c>
      <c r="E9" s="106"/>
      <c r="F9" s="106"/>
      <c r="G9" s="106"/>
      <c r="H9" s="107">
        <f t="shared" si="0"/>
        <v>160960</v>
      </c>
    </row>
    <row r="10" spans="1:8" ht="25.5">
      <c r="A10" s="80" t="s">
        <v>37</v>
      </c>
      <c r="B10" s="8" t="s">
        <v>38</v>
      </c>
      <c r="C10" s="19">
        <v>10030464</v>
      </c>
      <c r="D10" s="19">
        <v>10030464</v>
      </c>
      <c r="E10" s="106"/>
      <c r="F10" s="106"/>
      <c r="G10" s="106"/>
      <c r="H10" s="107">
        <f t="shared" si="0"/>
        <v>10030464</v>
      </c>
    </row>
    <row r="11" spans="1:8" ht="12.75">
      <c r="A11" s="79" t="s">
        <v>39</v>
      </c>
      <c r="B11" s="8" t="s">
        <v>40</v>
      </c>
      <c r="C11" s="19"/>
      <c r="D11" s="19">
        <v>2500</v>
      </c>
      <c r="E11" s="106"/>
      <c r="F11" s="106"/>
      <c r="G11" s="106"/>
      <c r="H11" s="107">
        <f t="shared" si="0"/>
        <v>2500</v>
      </c>
    </row>
    <row r="12" spans="1:8" ht="12.75">
      <c r="A12" s="79" t="s">
        <v>41</v>
      </c>
      <c r="B12" s="8" t="s">
        <v>42</v>
      </c>
      <c r="C12" s="19">
        <f>SUM(C13:C14)</f>
        <v>753969</v>
      </c>
      <c r="D12" s="19">
        <f>SUM(D13:D14)</f>
        <v>753969</v>
      </c>
      <c r="E12" s="106"/>
      <c r="F12" s="106"/>
      <c r="G12" s="106"/>
      <c r="H12" s="107">
        <f t="shared" si="0"/>
        <v>753969</v>
      </c>
    </row>
    <row r="13" spans="1:8" ht="12.75">
      <c r="A13" s="80" t="s">
        <v>2</v>
      </c>
      <c r="B13" s="8" t="s">
        <v>43</v>
      </c>
      <c r="C13" s="19">
        <v>300418</v>
      </c>
      <c r="D13" s="19">
        <v>300418</v>
      </c>
      <c r="E13" s="106"/>
      <c r="F13" s="106"/>
      <c r="G13" s="106"/>
      <c r="H13" s="107">
        <f t="shared" si="0"/>
        <v>300418</v>
      </c>
    </row>
    <row r="14" spans="1:8" ht="12.75">
      <c r="A14" s="80" t="s">
        <v>3</v>
      </c>
      <c r="B14" s="8" t="s">
        <v>44</v>
      </c>
      <c r="C14" s="19">
        <v>453551</v>
      </c>
      <c r="D14" s="19">
        <v>453551</v>
      </c>
      <c r="E14" s="106"/>
      <c r="F14" s="106"/>
      <c r="G14" s="106"/>
      <c r="H14" s="107">
        <f t="shared" si="0"/>
        <v>453551</v>
      </c>
    </row>
    <row r="15" spans="1:8" ht="12.75">
      <c r="A15" s="79" t="s">
        <v>4</v>
      </c>
      <c r="B15" s="8" t="s">
        <v>45</v>
      </c>
      <c r="C15" s="130"/>
      <c r="D15" s="131">
        <v>36000</v>
      </c>
      <c r="E15" s="106"/>
      <c r="F15" s="106"/>
      <c r="G15" s="106"/>
      <c r="H15" s="107">
        <f t="shared" si="0"/>
        <v>36000</v>
      </c>
    </row>
    <row r="16" spans="1:8" ht="12.75">
      <c r="A16" s="78"/>
      <c r="B16" s="7" t="s">
        <v>46</v>
      </c>
      <c r="C16" s="132">
        <f>SUM(C17:C22)</f>
        <v>24300</v>
      </c>
      <c r="D16" s="132">
        <f>SUM(D17:D22)</f>
        <v>57881</v>
      </c>
      <c r="E16" s="132">
        <f>SUM(E17:E22)</f>
        <v>0</v>
      </c>
      <c r="F16" s="132">
        <f>SUM(F17:F22)</f>
        <v>0</v>
      </c>
      <c r="G16" s="132">
        <f>SUM(G17:G22)</f>
        <v>0</v>
      </c>
      <c r="H16" s="133">
        <f t="shared" si="0"/>
        <v>57881</v>
      </c>
    </row>
    <row r="17" spans="1:8" ht="12.75">
      <c r="A17" s="81" t="s">
        <v>47</v>
      </c>
      <c r="B17" s="10" t="s">
        <v>48</v>
      </c>
      <c r="C17" s="106"/>
      <c r="D17" s="106"/>
      <c r="E17" s="106"/>
      <c r="F17" s="106"/>
      <c r="G17" s="106"/>
      <c r="H17" s="107">
        <f t="shared" si="0"/>
        <v>0</v>
      </c>
    </row>
    <row r="18" spans="1:8" ht="12.75">
      <c r="A18" s="81" t="s">
        <v>49</v>
      </c>
      <c r="B18" s="10" t="s">
        <v>50</v>
      </c>
      <c r="C18" s="106"/>
      <c r="D18" s="127">
        <v>16790</v>
      </c>
      <c r="E18" s="106"/>
      <c r="F18" s="106"/>
      <c r="G18" s="106"/>
      <c r="H18" s="107">
        <f t="shared" si="0"/>
        <v>16790</v>
      </c>
    </row>
    <row r="19" spans="1:8" ht="12.75">
      <c r="A19" s="82" t="s">
        <v>51</v>
      </c>
      <c r="B19" s="10" t="s">
        <v>52</v>
      </c>
      <c r="C19" s="106">
        <v>2800</v>
      </c>
      <c r="D19" s="106">
        <v>2800</v>
      </c>
      <c r="E19" s="106"/>
      <c r="F19" s="106"/>
      <c r="G19" s="106"/>
      <c r="H19" s="107">
        <f t="shared" si="0"/>
        <v>2800</v>
      </c>
    </row>
    <row r="20" spans="1:8" ht="12.75">
      <c r="A20" s="82" t="s">
        <v>6</v>
      </c>
      <c r="B20" s="10" t="s">
        <v>5</v>
      </c>
      <c r="C20" s="126">
        <v>8500</v>
      </c>
      <c r="D20" s="126">
        <v>8500</v>
      </c>
      <c r="E20" s="106"/>
      <c r="F20" s="106"/>
      <c r="G20" s="106"/>
      <c r="H20" s="107">
        <f t="shared" si="0"/>
        <v>8500</v>
      </c>
    </row>
    <row r="21" spans="1:8" ht="12.75">
      <c r="A21" s="82" t="s">
        <v>7</v>
      </c>
      <c r="B21" s="10" t="s">
        <v>53</v>
      </c>
      <c r="C21" s="126">
        <v>13000</v>
      </c>
      <c r="D21" s="126">
        <v>13000</v>
      </c>
      <c r="E21" s="106"/>
      <c r="F21" s="106"/>
      <c r="G21" s="106"/>
      <c r="H21" s="107">
        <f t="shared" si="0"/>
        <v>13000</v>
      </c>
    </row>
    <row r="22" spans="1:8" ht="12.75">
      <c r="A22" s="82" t="s">
        <v>8</v>
      </c>
      <c r="B22" s="10" t="s">
        <v>54</v>
      </c>
      <c r="C22" s="132"/>
      <c r="D22" s="19">
        <v>16791</v>
      </c>
      <c r="E22" s="106"/>
      <c r="F22" s="106"/>
      <c r="G22" s="106"/>
      <c r="H22" s="107">
        <f t="shared" si="0"/>
        <v>16791</v>
      </c>
    </row>
    <row r="23" spans="1:8" ht="12.75">
      <c r="A23" s="83" t="s">
        <v>55</v>
      </c>
      <c r="B23" s="7" t="s">
        <v>354</v>
      </c>
      <c r="C23" s="132" t="e">
        <f>SUM(C24,#REF!,#REF!,#REF!)</f>
        <v>#REF!</v>
      </c>
      <c r="D23" s="132">
        <f>SUM(D24)</f>
        <v>401123</v>
      </c>
      <c r="E23" s="132">
        <f>SUM(E24)</f>
        <v>1388202</v>
      </c>
      <c r="F23" s="132">
        <f>SUM(F24)</f>
        <v>0</v>
      </c>
      <c r="G23" s="132">
        <f>SUM(G24)</f>
        <v>0</v>
      </c>
      <c r="H23" s="132">
        <f>SUM(H24)</f>
        <v>1789325</v>
      </c>
    </row>
    <row r="24" spans="1:8" ht="12.75">
      <c r="A24" s="81" t="s">
        <v>56</v>
      </c>
      <c r="B24" s="11" t="s">
        <v>57</v>
      </c>
      <c r="C24" s="106">
        <f aca="true" t="shared" si="1" ref="C24:H24">SUM(C25:C27)</f>
        <v>288052</v>
      </c>
      <c r="D24" s="106">
        <f t="shared" si="1"/>
        <v>401123</v>
      </c>
      <c r="E24" s="106">
        <f t="shared" si="1"/>
        <v>1388202</v>
      </c>
      <c r="F24" s="106">
        <f t="shared" si="1"/>
        <v>0</v>
      </c>
      <c r="G24" s="106">
        <f t="shared" si="1"/>
        <v>0</v>
      </c>
      <c r="H24" s="155">
        <f t="shared" si="1"/>
        <v>1789325</v>
      </c>
    </row>
    <row r="25" spans="1:8" s="97" customFormat="1" ht="25.5">
      <c r="A25" s="93" t="s">
        <v>304</v>
      </c>
      <c r="B25" s="96" t="s">
        <v>306</v>
      </c>
      <c r="C25" s="127"/>
      <c r="D25" s="127">
        <v>76426</v>
      </c>
      <c r="E25" s="127"/>
      <c r="F25" s="127"/>
      <c r="G25" s="127"/>
      <c r="H25" s="107">
        <f t="shared" si="0"/>
        <v>76426</v>
      </c>
    </row>
    <row r="26" spans="1:8" s="97" customFormat="1" ht="25.5">
      <c r="A26" s="93" t="s">
        <v>305</v>
      </c>
      <c r="B26" s="96" t="s">
        <v>307</v>
      </c>
      <c r="C26" s="127">
        <v>288052</v>
      </c>
      <c r="D26" s="127">
        <v>324697</v>
      </c>
      <c r="E26" s="127"/>
      <c r="F26" s="127"/>
      <c r="G26" s="127"/>
      <c r="H26" s="107">
        <f t="shared" si="0"/>
        <v>324697</v>
      </c>
    </row>
    <row r="27" spans="1:8" s="97" customFormat="1" ht="12.75">
      <c r="A27" s="93" t="s">
        <v>331</v>
      </c>
      <c r="B27" s="50" t="s">
        <v>332</v>
      </c>
      <c r="C27" s="127"/>
      <c r="D27" s="127"/>
      <c r="E27" s="127">
        <v>1388202</v>
      </c>
      <c r="F27" s="127"/>
      <c r="G27" s="127"/>
      <c r="H27" s="107">
        <f t="shared" si="0"/>
        <v>1388202</v>
      </c>
    </row>
    <row r="28" spans="1:8" ht="12.75">
      <c r="A28" s="94" t="s">
        <v>58</v>
      </c>
      <c r="B28" s="95" t="s">
        <v>59</v>
      </c>
      <c r="C28" s="134">
        <f>SUM(C29,C31)</f>
        <v>0</v>
      </c>
      <c r="D28" s="134">
        <f>SUM(D29,D31)</f>
        <v>2196751</v>
      </c>
      <c r="E28" s="127"/>
      <c r="F28" s="127"/>
      <c r="G28" s="127"/>
      <c r="H28" s="133">
        <f t="shared" si="0"/>
        <v>2196751</v>
      </c>
    </row>
    <row r="29" spans="1:8" ht="12.75">
      <c r="A29" s="81" t="s">
        <v>60</v>
      </c>
      <c r="B29" s="50" t="s">
        <v>61</v>
      </c>
      <c r="C29" s="127">
        <f>C30</f>
        <v>0</v>
      </c>
      <c r="D29" s="127">
        <f>D30</f>
        <v>140000</v>
      </c>
      <c r="E29" s="127"/>
      <c r="F29" s="127"/>
      <c r="G29" s="127"/>
      <c r="H29" s="107">
        <f t="shared" si="0"/>
        <v>140000</v>
      </c>
    </row>
    <row r="30" spans="1:8" ht="12.75">
      <c r="A30" s="84" t="s">
        <v>23</v>
      </c>
      <c r="B30" s="50" t="s">
        <v>62</v>
      </c>
      <c r="C30" s="127"/>
      <c r="D30" s="127">
        <v>140000</v>
      </c>
      <c r="E30" s="127"/>
      <c r="F30" s="127"/>
      <c r="G30" s="127"/>
      <c r="H30" s="107">
        <f t="shared" si="0"/>
        <v>140000</v>
      </c>
    </row>
    <row r="31" spans="1:8" ht="12.75">
      <c r="A31" s="81" t="s">
        <v>63</v>
      </c>
      <c r="B31" s="50" t="s">
        <v>64</v>
      </c>
      <c r="C31" s="127">
        <f>SUM(C32:C33)</f>
        <v>0</v>
      </c>
      <c r="D31" s="127">
        <f>SUM(D32:D33)</f>
        <v>2056751</v>
      </c>
      <c r="E31" s="127"/>
      <c r="F31" s="127"/>
      <c r="G31" s="127"/>
      <c r="H31" s="107">
        <f t="shared" si="0"/>
        <v>2056751</v>
      </c>
    </row>
    <row r="32" spans="1:8" ht="25.5">
      <c r="A32" s="84" t="s">
        <v>25</v>
      </c>
      <c r="B32" s="50" t="s">
        <v>65</v>
      </c>
      <c r="C32" s="127"/>
      <c r="D32" s="127">
        <v>2047172</v>
      </c>
      <c r="E32" s="127"/>
      <c r="F32" s="127"/>
      <c r="G32" s="127"/>
      <c r="H32" s="107">
        <f t="shared" si="0"/>
        <v>2047172</v>
      </c>
    </row>
    <row r="33" spans="1:8" ht="12.75">
      <c r="A33" s="84" t="s">
        <v>24</v>
      </c>
      <c r="B33" s="50" t="s">
        <v>66</v>
      </c>
      <c r="C33" s="127"/>
      <c r="D33" s="127">
        <v>9579</v>
      </c>
      <c r="E33" s="127"/>
      <c r="F33" s="127"/>
      <c r="G33" s="127"/>
      <c r="H33" s="107">
        <f t="shared" si="0"/>
        <v>9579</v>
      </c>
    </row>
    <row r="34" spans="1:8" ht="12.75">
      <c r="A34" s="85" t="s">
        <v>67</v>
      </c>
      <c r="B34" s="12" t="s">
        <v>68</v>
      </c>
      <c r="C34" s="18">
        <f aca="true" t="shared" si="2" ref="C34:H34">SUM(C35,C36)</f>
        <v>154381</v>
      </c>
      <c r="D34" s="18">
        <f t="shared" si="2"/>
        <v>177366</v>
      </c>
      <c r="E34" s="18">
        <f t="shared" si="2"/>
        <v>4866904</v>
      </c>
      <c r="F34" s="18">
        <f t="shared" si="2"/>
        <v>97138</v>
      </c>
      <c r="G34" s="18">
        <f t="shared" si="2"/>
        <v>137500</v>
      </c>
      <c r="H34" s="156">
        <f t="shared" si="2"/>
        <v>5278908</v>
      </c>
    </row>
    <row r="35" spans="1:8" ht="12.75">
      <c r="A35" s="80" t="s">
        <v>69</v>
      </c>
      <c r="B35" s="7" t="s">
        <v>70</v>
      </c>
      <c r="C35" s="18"/>
      <c r="D35" s="18">
        <v>22985</v>
      </c>
      <c r="E35" s="106"/>
      <c r="F35" s="106"/>
      <c r="G35" s="106"/>
      <c r="H35" s="133">
        <f t="shared" si="0"/>
        <v>22985</v>
      </c>
    </row>
    <row r="36" spans="1:8" ht="12.75">
      <c r="A36" s="85" t="s">
        <v>22</v>
      </c>
      <c r="B36" s="12" t="s">
        <v>71</v>
      </c>
      <c r="C36" s="18">
        <f>SUM(C37:C39)</f>
        <v>154381</v>
      </c>
      <c r="D36" s="18">
        <f>SUM(D37:D40)</f>
        <v>154381</v>
      </c>
      <c r="E36" s="18">
        <f>SUM(E37:E40)</f>
        <v>4866904</v>
      </c>
      <c r="F36" s="18">
        <f>SUM(F37:F40)</f>
        <v>97138</v>
      </c>
      <c r="G36" s="18">
        <f>SUM(G37:G40)</f>
        <v>137500</v>
      </c>
      <c r="H36" s="156">
        <f>SUM(H37:H40)</f>
        <v>5255923</v>
      </c>
    </row>
    <row r="37" spans="1:8" ht="25.5">
      <c r="A37" s="80" t="s">
        <v>72</v>
      </c>
      <c r="B37" s="8" t="s">
        <v>290</v>
      </c>
      <c r="C37" s="19">
        <v>32170</v>
      </c>
      <c r="D37" s="19">
        <v>32170</v>
      </c>
      <c r="E37" s="106"/>
      <c r="F37" s="106"/>
      <c r="G37" s="106"/>
      <c r="H37" s="107">
        <f t="shared" si="0"/>
        <v>32170</v>
      </c>
    </row>
    <row r="38" spans="1:8" ht="12.75">
      <c r="A38" s="80" t="s">
        <v>73</v>
      </c>
      <c r="B38" s="8" t="s">
        <v>74</v>
      </c>
      <c r="C38" s="19">
        <v>84211</v>
      </c>
      <c r="D38" s="19">
        <v>84211</v>
      </c>
      <c r="E38" s="106">
        <v>61937</v>
      </c>
      <c r="F38" s="106">
        <v>67374</v>
      </c>
      <c r="G38" s="106">
        <v>35000</v>
      </c>
      <c r="H38" s="107">
        <f t="shared" si="0"/>
        <v>248522</v>
      </c>
    </row>
    <row r="39" spans="1:8" ht="25.5">
      <c r="A39" s="80" t="s">
        <v>75</v>
      </c>
      <c r="B39" s="8" t="s">
        <v>76</v>
      </c>
      <c r="C39" s="19">
        <v>38000</v>
      </c>
      <c r="D39" s="19">
        <v>38000</v>
      </c>
      <c r="E39" s="106">
        <v>88279</v>
      </c>
      <c r="F39" s="106">
        <v>29764</v>
      </c>
      <c r="G39" s="106">
        <v>102500</v>
      </c>
      <c r="H39" s="107">
        <f t="shared" si="0"/>
        <v>258543</v>
      </c>
    </row>
    <row r="40" spans="1:8" s="97" customFormat="1" ht="15.75" customHeight="1">
      <c r="A40" s="98" t="s">
        <v>302</v>
      </c>
      <c r="B40" s="99" t="s">
        <v>303</v>
      </c>
      <c r="C40" s="131">
        <v>4207229</v>
      </c>
      <c r="D40" s="131"/>
      <c r="E40" s="127">
        <v>4716688</v>
      </c>
      <c r="F40" s="127"/>
      <c r="G40" s="127"/>
      <c r="H40" s="107">
        <f t="shared" si="0"/>
        <v>4716688</v>
      </c>
    </row>
    <row r="41" spans="1:8" ht="13.5" thickBot="1">
      <c r="A41" s="86"/>
      <c r="B41" s="73"/>
      <c r="C41" s="123"/>
      <c r="D41" s="123"/>
      <c r="E41" s="110"/>
      <c r="F41" s="110"/>
      <c r="G41" s="110"/>
      <c r="H41" s="135">
        <f t="shared" si="0"/>
        <v>0</v>
      </c>
    </row>
    <row r="42" spans="1:8" ht="13.5" thickBot="1">
      <c r="A42" s="76"/>
      <c r="B42" s="77" t="s">
        <v>77</v>
      </c>
      <c r="C42" s="136" t="e">
        <f aca="true" t="shared" si="3" ref="C42:H42">SUM(C7+C16+C23+C28+C34)</f>
        <v>#REF!</v>
      </c>
      <c r="D42" s="136">
        <f t="shared" si="3"/>
        <v>13817014</v>
      </c>
      <c r="E42" s="136">
        <f t="shared" si="3"/>
        <v>6255106</v>
      </c>
      <c r="F42" s="136">
        <f t="shared" si="3"/>
        <v>97138</v>
      </c>
      <c r="G42" s="136">
        <f t="shared" si="3"/>
        <v>137500</v>
      </c>
      <c r="H42" s="157">
        <f t="shared" si="3"/>
        <v>20306758</v>
      </c>
    </row>
    <row r="43" spans="1:8" ht="14.25">
      <c r="A43" s="74" t="s">
        <v>289</v>
      </c>
      <c r="B43" s="75" t="s">
        <v>26</v>
      </c>
      <c r="C43" s="137"/>
      <c r="D43" s="137">
        <v>1592619</v>
      </c>
      <c r="E43" s="102"/>
      <c r="F43" s="102"/>
      <c r="G43" s="102"/>
      <c r="H43" s="138">
        <f t="shared" si="0"/>
        <v>1592619</v>
      </c>
    </row>
    <row r="44" spans="1:8" ht="15">
      <c r="A44" s="13"/>
      <c r="B44" s="15" t="s">
        <v>78</v>
      </c>
      <c r="C44" s="139" t="e">
        <f>SUM(C42:C43)</f>
        <v>#REF!</v>
      </c>
      <c r="D44" s="139">
        <f>SUM(D42:D43)</f>
        <v>15409633</v>
      </c>
      <c r="E44" s="139">
        <f>SUM(E42:E43)</f>
        <v>6255106</v>
      </c>
      <c r="F44" s="139">
        <f>SUM(F42:F43)</f>
        <v>97138</v>
      </c>
      <c r="G44" s="139">
        <f>SUM(G42:G43)</f>
        <v>137500</v>
      </c>
      <c r="H44" s="140">
        <f t="shared" si="0"/>
        <v>21899377</v>
      </c>
    </row>
    <row r="45" spans="1:8" ht="15">
      <c r="A45" s="13"/>
      <c r="B45" s="14" t="s">
        <v>28</v>
      </c>
      <c r="C45" s="141"/>
      <c r="D45" s="141">
        <v>1353928</v>
      </c>
      <c r="E45" s="106">
        <v>123088</v>
      </c>
      <c r="F45" s="127">
        <v>1500</v>
      </c>
      <c r="G45" s="106">
        <v>22553</v>
      </c>
      <c r="H45" s="140">
        <f>SUM(D45:G45)</f>
        <v>1501069</v>
      </c>
    </row>
    <row r="46" spans="1:8" ht="15">
      <c r="A46" s="13"/>
      <c r="B46" s="14" t="s">
        <v>79</v>
      </c>
      <c r="C46" s="139" t="e">
        <f>SUM(C44:C45)</f>
        <v>#REF!</v>
      </c>
      <c r="D46" s="139">
        <f>SUM(D44:D45)</f>
        <v>16763561</v>
      </c>
      <c r="E46" s="139">
        <f>SUM(E44:E45)</f>
        <v>6378194</v>
      </c>
      <c r="F46" s="139">
        <f>SUM(F44:F45)</f>
        <v>98638</v>
      </c>
      <c r="G46" s="139">
        <f>SUM(G44:G45)</f>
        <v>160053</v>
      </c>
      <c r="H46" s="140">
        <f t="shared" si="0"/>
        <v>23400446</v>
      </c>
    </row>
    <row r="47" spans="1:8" ht="15">
      <c r="A47" s="17"/>
      <c r="B47" s="6"/>
      <c r="C47" s="161"/>
      <c r="D47" s="161"/>
      <c r="E47" s="161"/>
      <c r="F47" s="161"/>
      <c r="G47" s="161"/>
      <c r="H47" s="149"/>
    </row>
    <row r="48" spans="1:8" ht="15">
      <c r="A48" s="17"/>
      <c r="B48" s="6"/>
      <c r="C48" s="161"/>
      <c r="D48" s="161"/>
      <c r="E48" s="161"/>
      <c r="F48" s="161"/>
      <c r="G48" s="161"/>
      <c r="H48" s="149"/>
    </row>
    <row r="49" spans="1:8" ht="15">
      <c r="A49" s="17"/>
      <c r="B49" s="6"/>
      <c r="C49" s="161"/>
      <c r="D49" s="161"/>
      <c r="E49" s="161"/>
      <c r="F49" s="161"/>
      <c r="G49" s="161"/>
      <c r="H49" s="149"/>
    </row>
    <row r="50" spans="1:6" ht="12.75">
      <c r="A50" s="246" t="s">
        <v>353</v>
      </c>
      <c r="B50" s="245"/>
      <c r="C50" s="162"/>
      <c r="E50"/>
      <c r="F50" t="s">
        <v>21</v>
      </c>
    </row>
    <row r="51" spans="1:5" ht="15">
      <c r="A51" s="17"/>
      <c r="B51" s="162"/>
      <c r="C51" s="162"/>
      <c r="E51"/>
    </row>
    <row r="52" spans="1:5" ht="15">
      <c r="A52" s="17"/>
      <c r="B52" s="162"/>
      <c r="C52" s="162"/>
      <c r="E52"/>
    </row>
    <row r="53" spans="1:5" ht="15">
      <c r="A53" s="17"/>
      <c r="B53" s="162"/>
      <c r="C53" s="162"/>
      <c r="E53"/>
    </row>
    <row r="54" spans="1:5" ht="15">
      <c r="A54" s="17"/>
      <c r="B54" s="162"/>
      <c r="C54" s="162"/>
      <c r="E54"/>
    </row>
    <row r="55" spans="1:5" ht="15">
      <c r="A55" s="17"/>
      <c r="B55" s="162"/>
      <c r="C55" s="162"/>
      <c r="E55"/>
    </row>
    <row r="56" spans="1:5" ht="15">
      <c r="A56" s="17"/>
      <c r="B56" s="162"/>
      <c r="C56" s="162"/>
      <c r="E56"/>
    </row>
    <row r="57" spans="1:5" ht="15">
      <c r="A57" s="17"/>
      <c r="B57" s="162"/>
      <c r="C57" s="162"/>
      <c r="E57"/>
    </row>
    <row r="58" spans="1:5" ht="15">
      <c r="A58" s="17"/>
      <c r="B58" s="162"/>
      <c r="C58" s="162"/>
      <c r="E58"/>
    </row>
    <row r="59" spans="1:5" ht="15">
      <c r="A59" s="17"/>
      <c r="B59" s="162"/>
      <c r="C59" s="162"/>
      <c r="E59"/>
    </row>
    <row r="60" spans="1:5" ht="15">
      <c r="A60" s="17"/>
      <c r="B60" s="162"/>
      <c r="C60" s="162"/>
      <c r="E60"/>
    </row>
    <row r="61" spans="1:5" ht="15">
      <c r="A61" s="17"/>
      <c r="B61" s="162"/>
      <c r="C61" s="162"/>
      <c r="E61"/>
    </row>
    <row r="62" spans="1:9" ht="15">
      <c r="A62" s="17"/>
      <c r="B62" s="6"/>
      <c r="C62" s="16" t="s">
        <v>0</v>
      </c>
      <c r="D62" s="247" t="s">
        <v>359</v>
      </c>
      <c r="E62" s="248"/>
      <c r="F62" s="248"/>
      <c r="G62" s="248"/>
      <c r="H62" s="248"/>
      <c r="I62" s="248"/>
    </row>
    <row r="63" spans="1:9" ht="15">
      <c r="A63" s="17"/>
      <c r="B63" s="6"/>
      <c r="C63" s="16"/>
      <c r="D63" s="247" t="s">
        <v>357</v>
      </c>
      <c r="E63" s="248"/>
      <c r="F63" s="248"/>
      <c r="G63" s="248"/>
      <c r="H63" s="248"/>
      <c r="I63" s="248"/>
    </row>
    <row r="64" spans="1:9" ht="15">
      <c r="A64" s="17"/>
      <c r="B64" s="6"/>
      <c r="C64" s="16"/>
      <c r="D64" s="247" t="s">
        <v>356</v>
      </c>
      <c r="E64" s="248"/>
      <c r="F64" s="248"/>
      <c r="G64" s="248"/>
      <c r="H64" s="248"/>
      <c r="I64" s="248"/>
    </row>
    <row r="65" spans="1:4" ht="9" customHeight="1">
      <c r="A65" s="3"/>
      <c r="B65" s="44"/>
      <c r="C65" s="16" t="s">
        <v>27</v>
      </c>
      <c r="D65" s="16"/>
    </row>
    <row r="66" spans="1:9" ht="19.5" customHeight="1" thickBot="1">
      <c r="A66" s="242" t="s">
        <v>360</v>
      </c>
      <c r="B66" s="243"/>
      <c r="C66" s="243"/>
      <c r="D66" s="243"/>
      <c r="E66" s="243"/>
      <c r="F66" s="243"/>
      <c r="G66" s="243"/>
      <c r="H66" s="243"/>
      <c r="I66" s="243"/>
    </row>
    <row r="67" spans="1:8" ht="87" thickBot="1">
      <c r="A67" s="67" t="s">
        <v>80</v>
      </c>
      <c r="B67" s="68" t="s">
        <v>81</v>
      </c>
      <c r="C67" s="69" t="s">
        <v>29</v>
      </c>
      <c r="D67" s="70" t="s">
        <v>31</v>
      </c>
      <c r="E67" s="101" t="s">
        <v>313</v>
      </c>
      <c r="F67" s="71" t="s">
        <v>314</v>
      </c>
      <c r="G67" s="71" t="s">
        <v>315</v>
      </c>
      <c r="H67" s="72" t="s">
        <v>316</v>
      </c>
    </row>
    <row r="68" spans="1:8" ht="13.5" thickBot="1">
      <c r="A68" s="32" t="s">
        <v>82</v>
      </c>
      <c r="B68" s="45" t="s">
        <v>83</v>
      </c>
      <c r="C68" s="33">
        <f>C69+C73+C76+C79</f>
        <v>0</v>
      </c>
      <c r="D68" s="59">
        <f>D69+D73+D76+D79</f>
        <v>3559420</v>
      </c>
      <c r="E68" s="59">
        <f>E69+E73+E76+E79</f>
        <v>7207</v>
      </c>
      <c r="F68" s="59">
        <f>F69+F73+F76+F79</f>
        <v>0</v>
      </c>
      <c r="G68" s="59">
        <f>G69+G73+G76+G79</f>
        <v>0</v>
      </c>
      <c r="H68" s="145">
        <f aca="true" t="shared" si="4" ref="H68:H135">SUM(D68:G68)</f>
        <v>3566627</v>
      </c>
    </row>
    <row r="69" spans="1:8" ht="12.75">
      <c r="A69" s="31" t="s">
        <v>84</v>
      </c>
      <c r="B69" s="46" t="s">
        <v>85</v>
      </c>
      <c r="C69" s="30">
        <f>SUM(C70:C72)</f>
        <v>0</v>
      </c>
      <c r="D69" s="60">
        <f>SUM(D70:D72)</f>
        <v>1331060</v>
      </c>
      <c r="E69" s="102"/>
      <c r="F69" s="102"/>
      <c r="G69" s="102"/>
      <c r="H69" s="142">
        <f t="shared" si="4"/>
        <v>1331060</v>
      </c>
    </row>
    <row r="70" spans="1:8" ht="12.75">
      <c r="A70" s="25" t="s">
        <v>86</v>
      </c>
      <c r="B70" s="10" t="s">
        <v>87</v>
      </c>
      <c r="C70" s="104"/>
      <c r="D70" s="105">
        <v>907715</v>
      </c>
      <c r="E70" s="106"/>
      <c r="F70" s="106"/>
      <c r="G70" s="106"/>
      <c r="H70" s="107">
        <f t="shared" si="4"/>
        <v>907715</v>
      </c>
    </row>
    <row r="71" spans="1:8" ht="12.75">
      <c r="A71" s="25" t="s">
        <v>88</v>
      </c>
      <c r="B71" s="10" t="s">
        <v>89</v>
      </c>
      <c r="C71" s="104"/>
      <c r="D71" s="105">
        <v>153807</v>
      </c>
      <c r="E71" s="106"/>
      <c r="F71" s="106"/>
      <c r="G71" s="106"/>
      <c r="H71" s="107">
        <f t="shared" si="4"/>
        <v>153807</v>
      </c>
    </row>
    <row r="72" spans="1:8" ht="12.75">
      <c r="A72" s="25" t="s">
        <v>90</v>
      </c>
      <c r="B72" s="8" t="s">
        <v>91</v>
      </c>
      <c r="C72" s="104"/>
      <c r="D72" s="105">
        <v>269538</v>
      </c>
      <c r="E72" s="106"/>
      <c r="F72" s="106"/>
      <c r="G72" s="106"/>
      <c r="H72" s="107">
        <f t="shared" si="4"/>
        <v>269538</v>
      </c>
    </row>
    <row r="73" spans="1:8" ht="12.75">
      <c r="A73" s="164" t="s">
        <v>92</v>
      </c>
      <c r="B73" s="95" t="s">
        <v>93</v>
      </c>
      <c r="C73" s="134">
        <f>SUM(C74:C75)</f>
        <v>0</v>
      </c>
      <c r="D73" s="146">
        <f>SUM(D74:D75)</f>
        <v>163713</v>
      </c>
      <c r="E73" s="146">
        <f>SUM(E74:E75)</f>
        <v>7207</v>
      </c>
      <c r="F73" s="134"/>
      <c r="G73" s="134"/>
      <c r="H73" s="144">
        <f t="shared" si="4"/>
        <v>170920</v>
      </c>
    </row>
    <row r="74" spans="1:8" ht="15.75" customHeight="1">
      <c r="A74" s="25" t="s">
        <v>94</v>
      </c>
      <c r="B74" s="10" t="s">
        <v>327</v>
      </c>
      <c r="C74" s="104"/>
      <c r="D74" s="105">
        <v>94734</v>
      </c>
      <c r="E74" s="106">
        <v>7207</v>
      </c>
      <c r="F74" s="106"/>
      <c r="G74" s="106"/>
      <c r="H74" s="107">
        <f t="shared" si="4"/>
        <v>101941</v>
      </c>
    </row>
    <row r="75" spans="1:8" ht="12.75">
      <c r="A75" s="25" t="s">
        <v>95</v>
      </c>
      <c r="B75" s="10" t="s">
        <v>96</v>
      </c>
      <c r="C75" s="104"/>
      <c r="D75" s="105">
        <v>68979</v>
      </c>
      <c r="E75" s="106"/>
      <c r="F75" s="106"/>
      <c r="G75" s="106"/>
      <c r="H75" s="107">
        <f t="shared" si="4"/>
        <v>68979</v>
      </c>
    </row>
    <row r="76" spans="1:8" ht="25.5">
      <c r="A76" s="24" t="s">
        <v>97</v>
      </c>
      <c r="B76" s="20" t="s">
        <v>98</v>
      </c>
      <c r="C76" s="18">
        <f>SUM(C77:C78)</f>
        <v>0</v>
      </c>
      <c r="D76" s="62">
        <f>SUM(D77:D78)</f>
        <v>1842247</v>
      </c>
      <c r="E76" s="18"/>
      <c r="F76" s="18"/>
      <c r="G76" s="18"/>
      <c r="H76" s="144">
        <f t="shared" si="4"/>
        <v>1842247</v>
      </c>
    </row>
    <row r="77" spans="1:8" ht="25.5">
      <c r="A77" s="27" t="s">
        <v>99</v>
      </c>
      <c r="B77" s="8" t="s">
        <v>100</v>
      </c>
      <c r="C77" s="104"/>
      <c r="D77" s="105">
        <v>1754747</v>
      </c>
      <c r="E77" s="106"/>
      <c r="F77" s="106"/>
      <c r="G77" s="106"/>
      <c r="H77" s="107">
        <f t="shared" si="4"/>
        <v>1754747</v>
      </c>
    </row>
    <row r="78" spans="1:8" ht="12.75">
      <c r="A78" s="27" t="s">
        <v>101</v>
      </c>
      <c r="B78" s="8" t="s">
        <v>102</v>
      </c>
      <c r="C78" s="104"/>
      <c r="D78" s="105">
        <v>87500</v>
      </c>
      <c r="E78" s="106"/>
      <c r="F78" s="106"/>
      <c r="G78" s="106"/>
      <c r="H78" s="107">
        <f t="shared" si="4"/>
        <v>87500</v>
      </c>
    </row>
    <row r="79" spans="1:8" ht="26.25" thickBot="1">
      <c r="A79" s="34" t="s">
        <v>103</v>
      </c>
      <c r="B79" s="47" t="s">
        <v>104</v>
      </c>
      <c r="C79" s="108"/>
      <c r="D79" s="109">
        <v>222400</v>
      </c>
      <c r="E79" s="110"/>
      <c r="F79" s="110"/>
      <c r="G79" s="110"/>
      <c r="H79" s="160">
        <f t="shared" si="4"/>
        <v>222400</v>
      </c>
    </row>
    <row r="80" spans="1:8" ht="13.5" thickBot="1">
      <c r="A80" s="36" t="s">
        <v>105</v>
      </c>
      <c r="B80" s="45" t="s">
        <v>106</v>
      </c>
      <c r="C80" s="33">
        <f>SUM(C81:C83)</f>
        <v>0</v>
      </c>
      <c r="D80" s="59">
        <f>SUM(D81:D84)</f>
        <v>304065</v>
      </c>
      <c r="E80" s="59">
        <f>SUM(E81:E84)</f>
        <v>0</v>
      </c>
      <c r="F80" s="59">
        <f>SUM(F81:F84)</f>
        <v>0</v>
      </c>
      <c r="G80" s="59">
        <f>SUM(G81:G84)</f>
        <v>0</v>
      </c>
      <c r="H80" s="145">
        <f t="shared" si="4"/>
        <v>304065</v>
      </c>
    </row>
    <row r="81" spans="1:8" ht="12.75">
      <c r="A81" s="35" t="s">
        <v>107</v>
      </c>
      <c r="B81" s="46" t="s">
        <v>17</v>
      </c>
      <c r="C81" s="112"/>
      <c r="D81" s="113">
        <v>260199</v>
      </c>
      <c r="E81" s="102"/>
      <c r="F81" s="102"/>
      <c r="G81" s="102"/>
      <c r="H81" s="103">
        <f t="shared" si="4"/>
        <v>260199</v>
      </c>
    </row>
    <row r="82" spans="1:8" ht="12.75">
      <c r="A82" s="26" t="s">
        <v>108</v>
      </c>
      <c r="B82" s="12" t="s">
        <v>109</v>
      </c>
      <c r="C82" s="104"/>
      <c r="D82" s="105">
        <v>7500</v>
      </c>
      <c r="E82" s="106"/>
      <c r="F82" s="106"/>
      <c r="G82" s="106"/>
      <c r="H82" s="107">
        <f t="shared" si="4"/>
        <v>7500</v>
      </c>
    </row>
    <row r="83" spans="1:8" ht="12.75">
      <c r="A83" s="24" t="s">
        <v>110</v>
      </c>
      <c r="B83" s="7" t="s">
        <v>111</v>
      </c>
      <c r="C83" s="104"/>
      <c r="D83" s="105">
        <v>35466</v>
      </c>
      <c r="E83" s="106"/>
      <c r="F83" s="106"/>
      <c r="G83" s="106"/>
      <c r="H83" s="107">
        <f t="shared" si="4"/>
        <v>35466</v>
      </c>
    </row>
    <row r="84" spans="1:8" ht="13.5" thickBot="1">
      <c r="A84" s="34" t="s">
        <v>112</v>
      </c>
      <c r="B84" s="47" t="s">
        <v>298</v>
      </c>
      <c r="C84" s="115"/>
      <c r="D84" s="114">
        <v>900</v>
      </c>
      <c r="E84" s="110"/>
      <c r="F84" s="110"/>
      <c r="G84" s="110"/>
      <c r="H84" s="111">
        <f t="shared" si="4"/>
        <v>900</v>
      </c>
    </row>
    <row r="85" spans="1:8" ht="13.5" thickBot="1">
      <c r="A85" s="37" t="s">
        <v>12</v>
      </c>
      <c r="B85" s="48" t="s">
        <v>113</v>
      </c>
      <c r="C85" s="59">
        <f>SUM(C86:C89,C95,C98,C100)</f>
        <v>0</v>
      </c>
      <c r="D85" s="59">
        <f>SUM(D86:D89,D95,D98,D100)</f>
        <v>1848910</v>
      </c>
      <c r="E85" s="59">
        <f>SUM(E86:E89,E95,E98,E100)</f>
        <v>20000</v>
      </c>
      <c r="F85" s="59">
        <f>SUM(F86:F89,F95,F98,F100)</f>
        <v>0</v>
      </c>
      <c r="G85" s="59">
        <f>SUM(G86:G89,G95,G98,G100)</f>
        <v>0</v>
      </c>
      <c r="H85" s="145">
        <f t="shared" si="4"/>
        <v>1868910</v>
      </c>
    </row>
    <row r="86" spans="1:8" s="1" customFormat="1" ht="12.75">
      <c r="A86" s="57" t="s">
        <v>311</v>
      </c>
      <c r="B86" s="29" t="s">
        <v>312</v>
      </c>
      <c r="C86" s="65"/>
      <c r="D86" s="66">
        <v>18000</v>
      </c>
      <c r="E86" s="102"/>
      <c r="F86" s="116"/>
      <c r="G86" s="116"/>
      <c r="H86" s="142">
        <f t="shared" si="4"/>
        <v>18000</v>
      </c>
    </row>
    <row r="87" spans="1:8" ht="12.75">
      <c r="A87" s="24" t="s">
        <v>114</v>
      </c>
      <c r="B87" s="7" t="s">
        <v>115</v>
      </c>
      <c r="C87" s="22"/>
      <c r="D87" s="146">
        <v>4504</v>
      </c>
      <c r="E87" s="18"/>
      <c r="F87" s="18"/>
      <c r="G87" s="18"/>
      <c r="H87" s="144">
        <f t="shared" si="4"/>
        <v>4504</v>
      </c>
    </row>
    <row r="88" spans="1:8" ht="12.75">
      <c r="A88" s="31" t="s">
        <v>296</v>
      </c>
      <c r="B88" s="46" t="s">
        <v>297</v>
      </c>
      <c r="C88" s="112"/>
      <c r="D88" s="60">
        <v>1510</v>
      </c>
      <c r="E88" s="106"/>
      <c r="F88" s="106"/>
      <c r="G88" s="106"/>
      <c r="H88" s="144">
        <f t="shared" si="4"/>
        <v>1510</v>
      </c>
    </row>
    <row r="89" spans="1:8" ht="12.75">
      <c r="A89" s="24" t="s">
        <v>116</v>
      </c>
      <c r="B89" s="7" t="s">
        <v>117</v>
      </c>
      <c r="C89" s="18">
        <f>SUM(C90:C91)</f>
        <v>0</v>
      </c>
      <c r="D89" s="62">
        <f>SUM(D90:D94)</f>
        <v>1813562</v>
      </c>
      <c r="E89" s="62">
        <f>SUM(E90:E93)</f>
        <v>20000</v>
      </c>
      <c r="F89" s="106"/>
      <c r="G89" s="106"/>
      <c r="H89" s="144">
        <f t="shared" si="4"/>
        <v>1833562</v>
      </c>
    </row>
    <row r="90" spans="1:8" ht="12.75">
      <c r="A90" s="165" t="s">
        <v>118</v>
      </c>
      <c r="B90" s="99" t="s">
        <v>319</v>
      </c>
      <c r="C90" s="166"/>
      <c r="D90" s="167">
        <v>1535280</v>
      </c>
      <c r="E90" s="127">
        <v>20000</v>
      </c>
      <c r="F90" s="127"/>
      <c r="G90" s="127"/>
      <c r="H90" s="107">
        <f>SUM(D90:G90)</f>
        <v>1555280</v>
      </c>
    </row>
    <row r="91" spans="1:8" ht="38.25">
      <c r="A91" s="28" t="s">
        <v>119</v>
      </c>
      <c r="B91" s="8" t="s">
        <v>120</v>
      </c>
      <c r="C91" s="104"/>
      <c r="D91" s="105">
        <v>180205</v>
      </c>
      <c r="E91" s="106"/>
      <c r="F91" s="106"/>
      <c r="G91" s="106"/>
      <c r="H91" s="107">
        <f t="shared" si="4"/>
        <v>180205</v>
      </c>
    </row>
    <row r="92" spans="1:8" ht="12.75">
      <c r="A92" s="28" t="s">
        <v>300</v>
      </c>
      <c r="B92" s="96" t="s">
        <v>301</v>
      </c>
      <c r="C92" s="117"/>
      <c r="D92" s="105">
        <v>87077</v>
      </c>
      <c r="E92" s="106"/>
      <c r="F92" s="106"/>
      <c r="G92" s="106"/>
      <c r="H92" s="107">
        <f t="shared" si="4"/>
        <v>87077</v>
      </c>
    </row>
    <row r="93" spans="1:8" ht="12.75">
      <c r="A93" s="28" t="s">
        <v>338</v>
      </c>
      <c r="B93" s="163" t="s">
        <v>339</v>
      </c>
      <c r="C93" s="117"/>
      <c r="D93" s="105">
        <v>6000</v>
      </c>
      <c r="E93" s="106"/>
      <c r="F93" s="106"/>
      <c r="G93" s="106"/>
      <c r="H93" s="107">
        <f t="shared" si="4"/>
        <v>6000</v>
      </c>
    </row>
    <row r="94" spans="1:8" ht="12.75">
      <c r="A94" s="39" t="s">
        <v>351</v>
      </c>
      <c r="B94" s="159" t="s">
        <v>350</v>
      </c>
      <c r="C94" s="119"/>
      <c r="D94" s="105">
        <v>5000</v>
      </c>
      <c r="E94" s="106"/>
      <c r="F94" s="106"/>
      <c r="G94" s="106"/>
      <c r="H94" s="107">
        <f>SUM(D94:G94)</f>
        <v>5000</v>
      </c>
    </row>
    <row r="95" spans="1:8" ht="12.75">
      <c r="A95" s="24" t="s">
        <v>121</v>
      </c>
      <c r="B95" s="20" t="s">
        <v>122</v>
      </c>
      <c r="C95" s="55">
        <f>SUM(C96:C97)</f>
        <v>0</v>
      </c>
      <c r="D95" s="62">
        <f>SUM(D96:D97)</f>
        <v>10134</v>
      </c>
      <c r="E95" s="106"/>
      <c r="F95" s="106"/>
      <c r="G95" s="106"/>
      <c r="H95" s="144">
        <f t="shared" si="4"/>
        <v>10134</v>
      </c>
    </row>
    <row r="96" spans="1:8" ht="25.5">
      <c r="A96" s="25" t="s">
        <v>123</v>
      </c>
      <c r="B96" s="49" t="s">
        <v>124</v>
      </c>
      <c r="C96" s="117"/>
      <c r="D96" s="105"/>
      <c r="E96" s="106"/>
      <c r="F96" s="106"/>
      <c r="G96" s="106"/>
      <c r="H96" s="107">
        <f t="shared" si="4"/>
        <v>0</v>
      </c>
    </row>
    <row r="97" spans="1:8" ht="12.75">
      <c r="A97" s="25" t="s">
        <v>125</v>
      </c>
      <c r="B97" s="50" t="s">
        <v>126</v>
      </c>
      <c r="C97" s="117"/>
      <c r="D97" s="105">
        <v>10134</v>
      </c>
      <c r="E97" s="106"/>
      <c r="F97" s="106"/>
      <c r="G97" s="106"/>
      <c r="H97" s="107">
        <f t="shared" si="4"/>
        <v>10134</v>
      </c>
    </row>
    <row r="98" spans="1:8" ht="12.75">
      <c r="A98" s="24" t="s">
        <v>127</v>
      </c>
      <c r="B98" s="20" t="s">
        <v>128</v>
      </c>
      <c r="C98" s="147">
        <f>C99</f>
        <v>0</v>
      </c>
      <c r="D98" s="62">
        <f>D99</f>
        <v>1200</v>
      </c>
      <c r="E98" s="18"/>
      <c r="F98" s="18"/>
      <c r="G98" s="18"/>
      <c r="H98" s="144">
        <f t="shared" si="4"/>
        <v>1200</v>
      </c>
    </row>
    <row r="99" spans="1:8" ht="12.75">
      <c r="A99" s="24"/>
      <c r="B99" s="49" t="s">
        <v>129</v>
      </c>
      <c r="C99" s="119"/>
      <c r="D99" s="105">
        <v>1200</v>
      </c>
      <c r="E99" s="106"/>
      <c r="F99" s="106"/>
      <c r="G99" s="106"/>
      <c r="H99" s="107">
        <f t="shared" si="4"/>
        <v>1200</v>
      </c>
    </row>
    <row r="100" spans="1:8" ht="12.75">
      <c r="A100" s="26" t="s">
        <v>130</v>
      </c>
      <c r="B100" s="23" t="s">
        <v>131</v>
      </c>
      <c r="C100" s="118">
        <f>C101</f>
        <v>0</v>
      </c>
      <c r="D100" s="105">
        <f>D101</f>
        <v>0</v>
      </c>
      <c r="E100" s="106"/>
      <c r="F100" s="106"/>
      <c r="G100" s="106"/>
      <c r="H100" s="107">
        <f t="shared" si="4"/>
        <v>0</v>
      </c>
    </row>
    <row r="101" spans="1:8" ht="13.5" thickBot="1">
      <c r="A101" s="63"/>
      <c r="B101" s="64"/>
      <c r="C101" s="108"/>
      <c r="D101" s="114"/>
      <c r="E101" s="110"/>
      <c r="F101" s="110"/>
      <c r="G101" s="110"/>
      <c r="H101" s="111">
        <f t="shared" si="4"/>
        <v>0</v>
      </c>
    </row>
    <row r="102" spans="1:8" ht="13.5" thickBot="1">
      <c r="A102" s="36" t="s">
        <v>15</v>
      </c>
      <c r="B102" s="51" t="s">
        <v>132</v>
      </c>
      <c r="C102" s="33">
        <f aca="true" t="shared" si="5" ref="C102:H102">C103+C107+C112</f>
        <v>0</v>
      </c>
      <c r="D102" s="59">
        <f t="shared" si="5"/>
        <v>179255</v>
      </c>
      <c r="E102" s="59">
        <f t="shared" si="5"/>
        <v>1504633</v>
      </c>
      <c r="F102" s="59">
        <f t="shared" si="5"/>
        <v>0</v>
      </c>
      <c r="G102" s="59">
        <f t="shared" si="5"/>
        <v>0</v>
      </c>
      <c r="H102" s="125">
        <f t="shared" si="5"/>
        <v>1683888</v>
      </c>
    </row>
    <row r="103" spans="1:8" s="41" customFormat="1" ht="12.75">
      <c r="A103" s="35" t="s">
        <v>133</v>
      </c>
      <c r="B103" s="52" t="s">
        <v>134</v>
      </c>
      <c r="C103" s="30">
        <f>SUM(C104:C106)</f>
        <v>0</v>
      </c>
      <c r="D103" s="60">
        <f>SUM(D104:D106)</f>
        <v>128478</v>
      </c>
      <c r="E103" s="30">
        <v>186354</v>
      </c>
      <c r="F103" s="30"/>
      <c r="G103" s="30"/>
      <c r="H103" s="142">
        <f t="shared" si="4"/>
        <v>314832</v>
      </c>
    </row>
    <row r="104" spans="1:8" ht="12.75">
      <c r="A104" s="25" t="s">
        <v>135</v>
      </c>
      <c r="B104" s="21" t="s">
        <v>136</v>
      </c>
      <c r="C104" s="104"/>
      <c r="D104" s="105">
        <v>68761</v>
      </c>
      <c r="E104" s="106"/>
      <c r="F104" s="106"/>
      <c r="G104" s="106"/>
      <c r="H104" s="107">
        <f t="shared" si="4"/>
        <v>68761</v>
      </c>
    </row>
    <row r="105" spans="1:8" ht="25.5">
      <c r="A105" s="25" t="s">
        <v>137</v>
      </c>
      <c r="B105" s="21" t="s">
        <v>138</v>
      </c>
      <c r="C105" s="22"/>
      <c r="D105" s="120">
        <v>59717</v>
      </c>
      <c r="E105" s="106"/>
      <c r="F105" s="106"/>
      <c r="G105" s="106"/>
      <c r="H105" s="107">
        <f t="shared" si="4"/>
        <v>59717</v>
      </c>
    </row>
    <row r="106" spans="1:8" ht="12.75">
      <c r="A106" s="25"/>
      <c r="B106" s="21"/>
      <c r="C106" s="104"/>
      <c r="D106" s="62"/>
      <c r="E106" s="106"/>
      <c r="F106" s="106"/>
      <c r="G106" s="106"/>
      <c r="H106" s="107">
        <f t="shared" si="4"/>
        <v>0</v>
      </c>
    </row>
    <row r="107" spans="1:8" ht="12.75">
      <c r="A107" s="26" t="s">
        <v>139</v>
      </c>
      <c r="B107" s="23" t="s">
        <v>140</v>
      </c>
      <c r="C107" s="18">
        <f>SUM(C108:C109)</f>
        <v>0</v>
      </c>
      <c r="D107" s="62">
        <f>SUM(D108:D111)</f>
        <v>45777</v>
      </c>
      <c r="E107" s="62">
        <f>SUM(E108:E111)</f>
        <v>1318279</v>
      </c>
      <c r="F107" s="106"/>
      <c r="G107" s="106"/>
      <c r="H107" s="144">
        <f t="shared" si="4"/>
        <v>1364056</v>
      </c>
    </row>
    <row r="108" spans="1:8" ht="12.75">
      <c r="A108" s="28" t="s">
        <v>141</v>
      </c>
      <c r="B108" s="21" t="s">
        <v>328</v>
      </c>
      <c r="C108" s="22"/>
      <c r="D108" s="105">
        <v>45777</v>
      </c>
      <c r="E108" s="106">
        <v>37645</v>
      </c>
      <c r="F108" s="106"/>
      <c r="G108" s="106"/>
      <c r="H108" s="107">
        <f t="shared" si="4"/>
        <v>83422</v>
      </c>
    </row>
    <row r="109" spans="1:8" ht="12.75">
      <c r="A109" s="28" t="s">
        <v>142</v>
      </c>
      <c r="B109" s="21" t="s">
        <v>333</v>
      </c>
      <c r="C109" s="104"/>
      <c r="D109" s="105"/>
      <c r="E109" s="106">
        <v>228815</v>
      </c>
      <c r="F109" s="106"/>
      <c r="G109" s="106"/>
      <c r="H109" s="107">
        <f t="shared" si="4"/>
        <v>228815</v>
      </c>
    </row>
    <row r="110" spans="1:8" ht="12.75">
      <c r="A110" s="28" t="s">
        <v>334</v>
      </c>
      <c r="B110" s="9" t="s">
        <v>336</v>
      </c>
      <c r="C110" s="104"/>
      <c r="D110" s="105"/>
      <c r="E110" s="106">
        <v>25000</v>
      </c>
      <c r="F110" s="106"/>
      <c r="G110" s="106"/>
      <c r="H110" s="107">
        <v>25000</v>
      </c>
    </row>
    <row r="111" spans="1:8" ht="12.75">
      <c r="A111" s="28" t="s">
        <v>335</v>
      </c>
      <c r="B111" s="9" t="s">
        <v>337</v>
      </c>
      <c r="C111" s="104"/>
      <c r="D111" s="105"/>
      <c r="E111" s="106">
        <v>1026819</v>
      </c>
      <c r="F111" s="106"/>
      <c r="G111" s="106"/>
      <c r="H111" s="107">
        <f t="shared" si="4"/>
        <v>1026819</v>
      </c>
    </row>
    <row r="112" spans="1:8" ht="25.5">
      <c r="A112" s="26" t="s">
        <v>143</v>
      </c>
      <c r="B112" s="23" t="s">
        <v>144</v>
      </c>
      <c r="C112" s="18">
        <f>C113</f>
        <v>0</v>
      </c>
      <c r="D112" s="62">
        <f>D113</f>
        <v>5000</v>
      </c>
      <c r="E112" s="106"/>
      <c r="F112" s="106"/>
      <c r="G112" s="106"/>
      <c r="H112" s="144">
        <f t="shared" si="4"/>
        <v>5000</v>
      </c>
    </row>
    <row r="113" spans="1:8" ht="26.25" thickBot="1">
      <c r="A113" s="38" t="s">
        <v>145</v>
      </c>
      <c r="B113" s="53" t="s">
        <v>146</v>
      </c>
      <c r="C113" s="108"/>
      <c r="D113" s="114">
        <v>5000</v>
      </c>
      <c r="E113" s="110"/>
      <c r="F113" s="110"/>
      <c r="G113" s="110"/>
      <c r="H113" s="111">
        <f t="shared" si="4"/>
        <v>5000</v>
      </c>
    </row>
    <row r="114" spans="1:8" ht="26.25" thickBot="1">
      <c r="A114" s="36" t="s">
        <v>16</v>
      </c>
      <c r="B114" s="51" t="s">
        <v>147</v>
      </c>
      <c r="C114" s="33">
        <f>SUM(C115:C120)</f>
        <v>0</v>
      </c>
      <c r="D114" s="59">
        <f>SUM(D115:D120)</f>
        <v>572275</v>
      </c>
      <c r="E114" s="59">
        <f>SUM(E115:E120)</f>
        <v>5838113</v>
      </c>
      <c r="F114" s="59">
        <f>SUM(F115:F120)</f>
        <v>0</v>
      </c>
      <c r="G114" s="59">
        <f>SUM(G115:G120)</f>
        <v>0</v>
      </c>
      <c r="H114" s="148">
        <f t="shared" si="4"/>
        <v>6410388</v>
      </c>
    </row>
    <row r="115" spans="1:8" s="5" customFormat="1" ht="12.75">
      <c r="A115" s="31" t="s">
        <v>148</v>
      </c>
      <c r="B115" s="52" t="s">
        <v>149</v>
      </c>
      <c r="C115" s="112"/>
      <c r="D115" s="121">
        <v>5000</v>
      </c>
      <c r="E115" s="30">
        <v>65512</v>
      </c>
      <c r="F115" s="30"/>
      <c r="G115" s="30"/>
      <c r="H115" s="142">
        <f t="shared" si="4"/>
        <v>70512</v>
      </c>
    </row>
    <row r="116" spans="1:8" s="5" customFormat="1" ht="12.75">
      <c r="A116" s="24" t="s">
        <v>150</v>
      </c>
      <c r="B116" s="20" t="s">
        <v>151</v>
      </c>
      <c r="C116" s="106"/>
      <c r="D116" s="105"/>
      <c r="E116" s="106"/>
      <c r="F116" s="106"/>
      <c r="G116" s="106"/>
      <c r="H116" s="107">
        <f t="shared" si="4"/>
        <v>0</v>
      </c>
    </row>
    <row r="117" spans="1:8" s="5" customFormat="1" ht="12.75">
      <c r="A117" s="24"/>
      <c r="B117" s="168" t="s">
        <v>152</v>
      </c>
      <c r="C117" s="127"/>
      <c r="D117" s="167">
        <v>158146</v>
      </c>
      <c r="E117" s="127"/>
      <c r="F117" s="127"/>
      <c r="G117" s="127"/>
      <c r="H117" s="107">
        <f t="shared" si="4"/>
        <v>158146</v>
      </c>
    </row>
    <row r="118" spans="1:8" s="5" customFormat="1" ht="12.75">
      <c r="A118" s="26" t="s">
        <v>153</v>
      </c>
      <c r="B118" s="23" t="s">
        <v>154</v>
      </c>
      <c r="C118" s="19"/>
      <c r="D118" s="61"/>
      <c r="E118" s="106">
        <v>1129201</v>
      </c>
      <c r="F118" s="106"/>
      <c r="G118" s="106"/>
      <c r="H118" s="107">
        <f t="shared" si="4"/>
        <v>1129201</v>
      </c>
    </row>
    <row r="119" spans="1:8" s="5" customFormat="1" ht="12.75">
      <c r="A119" s="26" t="s">
        <v>155</v>
      </c>
      <c r="B119" s="23" t="s">
        <v>156</v>
      </c>
      <c r="C119" s="19"/>
      <c r="D119" s="62">
        <v>236347</v>
      </c>
      <c r="E119" s="18">
        <v>11710</v>
      </c>
      <c r="F119" s="18"/>
      <c r="G119" s="18"/>
      <c r="H119" s="144">
        <f t="shared" si="4"/>
        <v>248057</v>
      </c>
    </row>
    <row r="120" spans="1:8" s="5" customFormat="1" ht="25.5">
      <c r="A120" s="26" t="s">
        <v>157</v>
      </c>
      <c r="B120" s="23" t="s">
        <v>158</v>
      </c>
      <c r="C120" s="62">
        <f>SUM(C121:C128)</f>
        <v>0</v>
      </c>
      <c r="D120" s="62">
        <f>SUM(D121:D129)</f>
        <v>172782</v>
      </c>
      <c r="E120" s="62">
        <f>SUM(E121:E129)</f>
        <v>4631690</v>
      </c>
      <c r="F120" s="18"/>
      <c r="G120" s="18"/>
      <c r="H120" s="144">
        <f>SUM(D120:G120)</f>
        <v>4804472</v>
      </c>
    </row>
    <row r="121" spans="1:8" s="5" customFormat="1" ht="12.75">
      <c r="A121" s="28" t="s">
        <v>159</v>
      </c>
      <c r="B121" s="21" t="s">
        <v>160</v>
      </c>
      <c r="C121" s="19"/>
      <c r="D121" s="61"/>
      <c r="E121" s="106">
        <v>2770201</v>
      </c>
      <c r="F121" s="106"/>
      <c r="G121" s="106"/>
      <c r="H121" s="107">
        <f t="shared" si="4"/>
        <v>2770201</v>
      </c>
    </row>
    <row r="122" spans="1:8" s="5" customFormat="1" ht="12.75">
      <c r="A122" s="28" t="s">
        <v>161</v>
      </c>
      <c r="B122" s="21" t="s">
        <v>162</v>
      </c>
      <c r="C122" s="19"/>
      <c r="D122" s="61"/>
      <c r="E122" s="106">
        <v>1861489</v>
      </c>
      <c r="F122" s="106"/>
      <c r="G122" s="106"/>
      <c r="H122" s="107">
        <f t="shared" si="4"/>
        <v>1861489</v>
      </c>
    </row>
    <row r="123" spans="1:8" s="5" customFormat="1" ht="12.75">
      <c r="A123" s="28" t="s">
        <v>163</v>
      </c>
      <c r="B123" s="21" t="s">
        <v>164</v>
      </c>
      <c r="C123" s="19"/>
      <c r="D123" s="61">
        <v>32417</v>
      </c>
      <c r="E123" s="106"/>
      <c r="F123" s="106"/>
      <c r="G123" s="106"/>
      <c r="H123" s="107">
        <f t="shared" si="4"/>
        <v>32417</v>
      </c>
    </row>
    <row r="124" spans="1:8" s="5" customFormat="1" ht="12.75">
      <c r="A124" s="28" t="s">
        <v>165</v>
      </c>
      <c r="B124" s="21" t="s">
        <v>166</v>
      </c>
      <c r="C124" s="19"/>
      <c r="D124" s="61">
        <v>5780</v>
      </c>
      <c r="E124" s="106"/>
      <c r="F124" s="106"/>
      <c r="G124" s="106"/>
      <c r="H124" s="107">
        <f t="shared" si="4"/>
        <v>5780</v>
      </c>
    </row>
    <row r="125" spans="1:8" s="5" customFormat="1" ht="12.75">
      <c r="A125" s="38" t="s">
        <v>167</v>
      </c>
      <c r="B125" s="21" t="s">
        <v>168</v>
      </c>
      <c r="C125" s="19"/>
      <c r="D125" s="19">
        <v>20085</v>
      </c>
      <c r="E125" s="106"/>
      <c r="F125" s="106"/>
      <c r="G125" s="106"/>
      <c r="H125" s="107">
        <f t="shared" si="4"/>
        <v>20085</v>
      </c>
    </row>
    <row r="126" spans="1:8" s="5" customFormat="1" ht="12.75">
      <c r="A126" s="28" t="s">
        <v>309</v>
      </c>
      <c r="B126" s="92" t="s">
        <v>326</v>
      </c>
      <c r="C126" s="19"/>
      <c r="D126" s="19">
        <v>65000</v>
      </c>
      <c r="E126" s="106"/>
      <c r="F126" s="106"/>
      <c r="G126" s="106"/>
      <c r="H126" s="107">
        <f t="shared" si="4"/>
        <v>65000</v>
      </c>
    </row>
    <row r="127" spans="1:8" s="4" customFormat="1" ht="24">
      <c r="A127" s="28" t="s">
        <v>325</v>
      </c>
      <c r="B127" s="92" t="s">
        <v>310</v>
      </c>
      <c r="C127" s="116"/>
      <c r="D127" s="122">
        <v>24000</v>
      </c>
      <c r="E127" s="106"/>
      <c r="F127" s="19"/>
      <c r="G127" s="19"/>
      <c r="H127" s="107">
        <f t="shared" si="4"/>
        <v>24000</v>
      </c>
    </row>
    <row r="128" spans="1:8" s="4" customFormat="1" ht="12.75">
      <c r="A128" s="28" t="s">
        <v>329</v>
      </c>
      <c r="B128" s="158" t="s">
        <v>330</v>
      </c>
      <c r="C128" s="19"/>
      <c r="D128" s="61">
        <v>22500</v>
      </c>
      <c r="E128" s="105"/>
      <c r="F128" s="61"/>
      <c r="G128" s="61"/>
      <c r="H128" s="107">
        <f t="shared" si="4"/>
        <v>22500</v>
      </c>
    </row>
    <row r="129" spans="1:8" s="4" customFormat="1" ht="13.5" thickBot="1">
      <c r="A129" s="169" t="s">
        <v>348</v>
      </c>
      <c r="B129" s="170" t="s">
        <v>349</v>
      </c>
      <c r="C129" s="171"/>
      <c r="D129" s="172">
        <v>3000</v>
      </c>
      <c r="E129" s="173"/>
      <c r="F129" s="172"/>
      <c r="G129" s="172"/>
      <c r="H129" s="241">
        <f t="shared" si="4"/>
        <v>3000</v>
      </c>
    </row>
    <row r="130" spans="1:8" s="5" customFormat="1" ht="13.5" thickBot="1">
      <c r="A130" s="174" t="s">
        <v>9</v>
      </c>
      <c r="B130" s="175" t="s">
        <v>169</v>
      </c>
      <c r="C130" s="176">
        <f>SUM(C131:C135)</f>
        <v>0</v>
      </c>
      <c r="D130" s="177">
        <f>SUM(D131:D135)</f>
        <v>4393</v>
      </c>
      <c r="E130" s="177">
        <f>SUM(E131:E135)</f>
        <v>0</v>
      </c>
      <c r="F130" s="177">
        <f>SUM(F131:F135)</f>
        <v>0</v>
      </c>
      <c r="G130" s="177">
        <f>SUM(G131:G135)</f>
        <v>356352</v>
      </c>
      <c r="H130" s="148">
        <f t="shared" si="4"/>
        <v>360745</v>
      </c>
    </row>
    <row r="131" spans="1:8" s="5" customFormat="1" ht="12.75">
      <c r="A131" s="169" t="s">
        <v>170</v>
      </c>
      <c r="B131" s="178" t="s">
        <v>171</v>
      </c>
      <c r="C131" s="179"/>
      <c r="D131" s="180"/>
      <c r="E131" s="181"/>
      <c r="F131" s="181"/>
      <c r="G131" s="181"/>
      <c r="H131" s="103">
        <f t="shared" si="4"/>
        <v>0</v>
      </c>
    </row>
    <row r="132" spans="1:8" s="5" customFormat="1" ht="12.75">
      <c r="A132" s="165" t="s">
        <v>172</v>
      </c>
      <c r="B132" s="99" t="s">
        <v>173</v>
      </c>
      <c r="C132" s="131"/>
      <c r="D132" s="182"/>
      <c r="E132" s="127"/>
      <c r="F132" s="127"/>
      <c r="G132" s="127">
        <v>160053</v>
      </c>
      <c r="H132" s="107">
        <f t="shared" si="4"/>
        <v>160053</v>
      </c>
    </row>
    <row r="133" spans="1:8" s="5" customFormat="1" ht="12.75">
      <c r="A133" s="165" t="s">
        <v>174</v>
      </c>
      <c r="B133" s="99" t="s">
        <v>341</v>
      </c>
      <c r="C133" s="131"/>
      <c r="D133" s="182"/>
      <c r="E133" s="127"/>
      <c r="F133" s="127"/>
      <c r="G133" s="127">
        <v>196299</v>
      </c>
      <c r="H133" s="107">
        <f t="shared" si="4"/>
        <v>196299</v>
      </c>
    </row>
    <row r="134" spans="1:8" s="5" customFormat="1" ht="12.75">
      <c r="A134" s="165" t="s">
        <v>340</v>
      </c>
      <c r="B134" s="99" t="s">
        <v>175</v>
      </c>
      <c r="C134" s="131"/>
      <c r="D134" s="182">
        <v>3893</v>
      </c>
      <c r="E134" s="127"/>
      <c r="F134" s="127"/>
      <c r="G134" s="127"/>
      <c r="H134" s="107">
        <f t="shared" si="4"/>
        <v>3893</v>
      </c>
    </row>
    <row r="135" spans="1:8" s="4" customFormat="1" ht="26.25" thickBot="1">
      <c r="A135" s="183" t="s">
        <v>176</v>
      </c>
      <c r="B135" s="184" t="s">
        <v>177</v>
      </c>
      <c r="C135" s="185"/>
      <c r="D135" s="186">
        <v>500</v>
      </c>
      <c r="E135" s="185"/>
      <c r="F135" s="185"/>
      <c r="G135" s="185"/>
      <c r="H135" s="124">
        <f t="shared" si="4"/>
        <v>500</v>
      </c>
    </row>
    <row r="136" spans="1:8" s="5" customFormat="1" ht="13.5" thickBot="1">
      <c r="A136" s="174" t="s">
        <v>14</v>
      </c>
      <c r="B136" s="175" t="s">
        <v>178</v>
      </c>
      <c r="C136" s="145" t="e">
        <f>C137+C140+C149+C150+#REF!</f>
        <v>#REF!</v>
      </c>
      <c r="D136" s="177">
        <f>D137+D140+D149+D150</f>
        <v>346796</v>
      </c>
      <c r="E136" s="177">
        <f>E137+E140+E149+E150</f>
        <v>0</v>
      </c>
      <c r="F136" s="177">
        <f>F137+F140+F149+F150</f>
        <v>638222</v>
      </c>
      <c r="G136" s="177">
        <f>G137+G140+G149+G150</f>
        <v>0</v>
      </c>
      <c r="H136" s="177">
        <f>H137+H140+H149+H150</f>
        <v>985018</v>
      </c>
    </row>
    <row r="137" spans="1:8" s="5" customFormat="1" ht="12.75">
      <c r="A137" s="187" t="s">
        <v>179</v>
      </c>
      <c r="B137" s="188" t="s">
        <v>180</v>
      </c>
      <c r="C137" s="189">
        <f>SUM(C138:C139)</f>
        <v>0</v>
      </c>
      <c r="D137" s="190">
        <f>SUM(D138:D139)</f>
        <v>16908</v>
      </c>
      <c r="E137" s="181"/>
      <c r="F137" s="181"/>
      <c r="G137" s="181"/>
      <c r="H137" s="103">
        <f aca="true" t="shared" si="6" ref="H137:H199">SUM(D137:G137)</f>
        <v>16908</v>
      </c>
    </row>
    <row r="138" spans="1:8" s="5" customFormat="1" ht="12.75">
      <c r="A138" s="165" t="s">
        <v>181</v>
      </c>
      <c r="B138" s="99" t="s">
        <v>182</v>
      </c>
      <c r="C138" s="191"/>
      <c r="D138" s="192">
        <v>7808</v>
      </c>
      <c r="E138" s="127"/>
      <c r="F138" s="127"/>
      <c r="G138" s="127"/>
      <c r="H138" s="107">
        <f t="shared" si="6"/>
        <v>7808</v>
      </c>
    </row>
    <row r="139" spans="1:8" s="5" customFormat="1" ht="25.5">
      <c r="A139" s="165" t="s">
        <v>183</v>
      </c>
      <c r="B139" s="99" t="s">
        <v>184</v>
      </c>
      <c r="C139" s="191"/>
      <c r="D139" s="192">
        <v>9100</v>
      </c>
      <c r="E139" s="127"/>
      <c r="F139" s="127"/>
      <c r="G139" s="127"/>
      <c r="H139" s="107">
        <f t="shared" si="6"/>
        <v>9100</v>
      </c>
    </row>
    <row r="140" spans="1:8" s="5" customFormat="1" ht="12.75">
      <c r="A140" s="193" t="s">
        <v>185</v>
      </c>
      <c r="B140" s="194" t="s">
        <v>13</v>
      </c>
      <c r="C140" s="134">
        <f>SUM(C141:C146)</f>
        <v>0</v>
      </c>
      <c r="D140" s="146">
        <f>SUM(D141:D148)</f>
        <v>288540</v>
      </c>
      <c r="E140" s="146">
        <f>SUM(E141:E147)</f>
        <v>0</v>
      </c>
      <c r="F140" s="146">
        <f>SUM(F141:F147)</f>
        <v>638222</v>
      </c>
      <c r="G140" s="146">
        <f>SUM(G141:G147)</f>
        <v>0</v>
      </c>
      <c r="H140" s="133">
        <f t="shared" si="6"/>
        <v>926762</v>
      </c>
    </row>
    <row r="141" spans="1:8" s="5" customFormat="1" ht="12.75">
      <c r="A141" s="195" t="s">
        <v>186</v>
      </c>
      <c r="B141" s="50" t="s">
        <v>187</v>
      </c>
      <c r="C141" s="131"/>
      <c r="D141" s="182">
        <v>208883</v>
      </c>
      <c r="E141" s="127"/>
      <c r="F141" s="127"/>
      <c r="G141" s="127"/>
      <c r="H141" s="107">
        <f t="shared" si="6"/>
        <v>208883</v>
      </c>
    </row>
    <row r="142" spans="1:8" s="5" customFormat="1" ht="12.75">
      <c r="A142" s="165" t="s">
        <v>188</v>
      </c>
      <c r="B142" s="99" t="s">
        <v>189</v>
      </c>
      <c r="C142" s="131"/>
      <c r="D142" s="182"/>
      <c r="E142" s="127"/>
      <c r="F142" s="127"/>
      <c r="G142" s="127"/>
      <c r="H142" s="107">
        <f t="shared" si="6"/>
        <v>0</v>
      </c>
    </row>
    <row r="143" spans="1:8" s="5" customFormat="1" ht="12.75">
      <c r="A143" s="165" t="s">
        <v>190</v>
      </c>
      <c r="B143" s="50" t="s">
        <v>191</v>
      </c>
      <c r="C143" s="131"/>
      <c r="D143" s="182">
        <v>6107</v>
      </c>
      <c r="E143" s="127"/>
      <c r="F143" s="127"/>
      <c r="G143" s="127"/>
      <c r="H143" s="107">
        <f t="shared" si="6"/>
        <v>6107</v>
      </c>
    </row>
    <row r="144" spans="1:8" s="5" customFormat="1" ht="12.75">
      <c r="A144" s="165" t="s">
        <v>192</v>
      </c>
      <c r="B144" s="50" t="s">
        <v>193</v>
      </c>
      <c r="C144" s="131"/>
      <c r="D144" s="182"/>
      <c r="E144" s="127"/>
      <c r="F144" s="127">
        <v>98638</v>
      </c>
      <c r="G144" s="127"/>
      <c r="H144" s="143">
        <f t="shared" si="6"/>
        <v>98638</v>
      </c>
    </row>
    <row r="145" spans="1:8" s="5" customFormat="1" ht="12.75">
      <c r="A145" s="165" t="s">
        <v>342</v>
      </c>
      <c r="B145" s="50" t="s">
        <v>343</v>
      </c>
      <c r="C145" s="131"/>
      <c r="D145" s="182"/>
      <c r="E145" s="127"/>
      <c r="F145" s="127">
        <v>539584</v>
      </c>
      <c r="G145" s="127"/>
      <c r="H145" s="143">
        <f t="shared" si="6"/>
        <v>539584</v>
      </c>
    </row>
    <row r="146" spans="1:8" s="5" customFormat="1" ht="12.75">
      <c r="A146" s="195" t="s">
        <v>194</v>
      </c>
      <c r="B146" s="168" t="s">
        <v>195</v>
      </c>
      <c r="C146" s="131"/>
      <c r="D146" s="182">
        <v>56100</v>
      </c>
      <c r="E146" s="127"/>
      <c r="F146" s="127"/>
      <c r="G146" s="127"/>
      <c r="H146" s="107">
        <f t="shared" si="6"/>
        <v>56100</v>
      </c>
    </row>
    <row r="147" spans="1:8" s="5" customFormat="1" ht="12.75">
      <c r="A147" s="195" t="s">
        <v>317</v>
      </c>
      <c r="B147" s="168" t="s">
        <v>318</v>
      </c>
      <c r="C147" s="131"/>
      <c r="D147" s="182">
        <v>17300</v>
      </c>
      <c r="E147" s="127"/>
      <c r="F147" s="127"/>
      <c r="G147" s="127"/>
      <c r="H147" s="107">
        <f t="shared" si="6"/>
        <v>17300</v>
      </c>
    </row>
    <row r="148" spans="1:8" s="5" customFormat="1" ht="12.75">
      <c r="A148" s="195" t="s">
        <v>322</v>
      </c>
      <c r="B148" s="196" t="s">
        <v>323</v>
      </c>
      <c r="C148" s="131"/>
      <c r="D148" s="182">
        <v>150</v>
      </c>
      <c r="E148" s="127"/>
      <c r="F148" s="127"/>
      <c r="G148" s="127"/>
      <c r="H148" s="107">
        <f t="shared" si="6"/>
        <v>150</v>
      </c>
    </row>
    <row r="149" spans="1:8" s="5" customFormat="1" ht="12.75">
      <c r="A149" s="193" t="s">
        <v>196</v>
      </c>
      <c r="B149" s="197" t="s">
        <v>197</v>
      </c>
      <c r="C149" s="134"/>
      <c r="D149" s="146">
        <v>9600</v>
      </c>
      <c r="E149" s="134"/>
      <c r="F149" s="134"/>
      <c r="G149" s="134"/>
      <c r="H149" s="144">
        <f t="shared" si="6"/>
        <v>9600</v>
      </c>
    </row>
    <row r="150" spans="1:8" s="5" customFormat="1" ht="13.5" thickBot="1">
      <c r="A150" s="193" t="s">
        <v>292</v>
      </c>
      <c r="B150" s="198" t="s">
        <v>293</v>
      </c>
      <c r="C150" s="199"/>
      <c r="D150" s="200">
        <v>31748</v>
      </c>
      <c r="E150" s="134"/>
      <c r="F150" s="134"/>
      <c r="G150" s="134"/>
      <c r="H150" s="144">
        <f t="shared" si="6"/>
        <v>31748</v>
      </c>
    </row>
    <row r="151" spans="1:8" s="5" customFormat="1" ht="13.5" thickBot="1">
      <c r="A151" s="201" t="s">
        <v>198</v>
      </c>
      <c r="B151" s="202" t="s">
        <v>11</v>
      </c>
      <c r="C151" s="176">
        <f aca="true" t="shared" si="7" ref="C151:H151">C152+C160+C167+C173</f>
        <v>0</v>
      </c>
      <c r="D151" s="176">
        <f t="shared" si="7"/>
        <v>6594604</v>
      </c>
      <c r="E151" s="176">
        <f t="shared" si="7"/>
        <v>0</v>
      </c>
      <c r="F151" s="176">
        <f t="shared" si="7"/>
        <v>0</v>
      </c>
      <c r="G151" s="176">
        <f t="shared" si="7"/>
        <v>15646</v>
      </c>
      <c r="H151" s="145">
        <f t="shared" si="7"/>
        <v>6610250</v>
      </c>
    </row>
    <row r="152" spans="1:8" s="5" customFormat="1" ht="12.75">
      <c r="A152" s="203" t="s">
        <v>199</v>
      </c>
      <c r="B152" s="204" t="s">
        <v>200</v>
      </c>
      <c r="C152" s="189">
        <f>SUM(C153:C159)</f>
        <v>0</v>
      </c>
      <c r="D152" s="190">
        <f>SUM(D153:D159)</f>
        <v>2041654</v>
      </c>
      <c r="E152" s="181"/>
      <c r="F152" s="181"/>
      <c r="G152" s="181"/>
      <c r="H152" s="103">
        <f t="shared" si="6"/>
        <v>2041654</v>
      </c>
    </row>
    <row r="153" spans="1:8" s="5" customFormat="1" ht="12.75">
      <c r="A153" s="165" t="s">
        <v>201</v>
      </c>
      <c r="B153" s="205" t="s">
        <v>202</v>
      </c>
      <c r="C153" s="131"/>
      <c r="D153" s="182">
        <v>197055</v>
      </c>
      <c r="E153" s="127"/>
      <c r="F153" s="127"/>
      <c r="G153" s="127"/>
      <c r="H153" s="107">
        <f t="shared" si="6"/>
        <v>197055</v>
      </c>
    </row>
    <row r="154" spans="1:8" s="5" customFormat="1" ht="12.75">
      <c r="A154" s="165" t="s">
        <v>203</v>
      </c>
      <c r="B154" s="205" t="s">
        <v>204</v>
      </c>
      <c r="C154" s="131"/>
      <c r="D154" s="182">
        <v>326679</v>
      </c>
      <c r="E154" s="127"/>
      <c r="F154" s="127"/>
      <c r="G154" s="127"/>
      <c r="H154" s="107">
        <f t="shared" si="6"/>
        <v>326679</v>
      </c>
    </row>
    <row r="155" spans="1:8" s="5" customFormat="1" ht="12.75">
      <c r="A155" s="165" t="s">
        <v>205</v>
      </c>
      <c r="B155" s="205" t="s">
        <v>206</v>
      </c>
      <c r="C155" s="131"/>
      <c r="D155" s="182">
        <v>334861</v>
      </c>
      <c r="E155" s="127"/>
      <c r="F155" s="127"/>
      <c r="G155" s="127"/>
      <c r="H155" s="107">
        <f t="shared" si="6"/>
        <v>334861</v>
      </c>
    </row>
    <row r="156" spans="1:8" s="5" customFormat="1" ht="12.75">
      <c r="A156" s="165" t="s">
        <v>207</v>
      </c>
      <c r="B156" s="205" t="s">
        <v>208</v>
      </c>
      <c r="C156" s="131"/>
      <c r="D156" s="182">
        <v>370985</v>
      </c>
      <c r="E156" s="127"/>
      <c r="F156" s="127"/>
      <c r="G156" s="127"/>
      <c r="H156" s="107">
        <f t="shared" si="6"/>
        <v>370985</v>
      </c>
    </row>
    <row r="157" spans="1:8" s="5" customFormat="1" ht="12.75">
      <c r="A157" s="165" t="s">
        <v>209</v>
      </c>
      <c r="B157" s="205" t="s">
        <v>210</v>
      </c>
      <c r="C157" s="131"/>
      <c r="D157" s="182">
        <v>362010</v>
      </c>
      <c r="E157" s="127"/>
      <c r="F157" s="127"/>
      <c r="G157" s="127"/>
      <c r="H157" s="107">
        <f t="shared" si="6"/>
        <v>362010</v>
      </c>
    </row>
    <row r="158" spans="1:8" s="5" customFormat="1" ht="12.75">
      <c r="A158" s="165" t="s">
        <v>211</v>
      </c>
      <c r="B158" s="205" t="s">
        <v>212</v>
      </c>
      <c r="C158" s="131"/>
      <c r="D158" s="182">
        <v>140940</v>
      </c>
      <c r="E158" s="127"/>
      <c r="F158" s="127"/>
      <c r="G158" s="127"/>
      <c r="H158" s="107">
        <f t="shared" si="6"/>
        <v>140940</v>
      </c>
    </row>
    <row r="159" spans="1:8" s="5" customFormat="1" ht="12.75">
      <c r="A159" s="165" t="s">
        <v>213</v>
      </c>
      <c r="B159" s="205" t="s">
        <v>214</v>
      </c>
      <c r="C159" s="131"/>
      <c r="D159" s="182">
        <v>309124</v>
      </c>
      <c r="E159" s="127"/>
      <c r="F159" s="127"/>
      <c r="G159" s="127"/>
      <c r="H159" s="107">
        <f t="shared" si="6"/>
        <v>309124</v>
      </c>
    </row>
    <row r="160" spans="1:8" s="5" customFormat="1" ht="25.5">
      <c r="A160" s="193" t="s">
        <v>215</v>
      </c>
      <c r="B160" s="197" t="s">
        <v>216</v>
      </c>
      <c r="C160" s="134">
        <f>SUM(C161:C166)</f>
        <v>0</v>
      </c>
      <c r="D160" s="146">
        <f>SUM(D161:D166)</f>
        <v>3285244</v>
      </c>
      <c r="E160" s="146">
        <f>SUM(E161:E166)</f>
        <v>0</v>
      </c>
      <c r="F160" s="146">
        <f>SUM(F161:F166)</f>
        <v>0</v>
      </c>
      <c r="G160" s="146">
        <f>SUM(G161:G166)</f>
        <v>15646</v>
      </c>
      <c r="H160" s="144">
        <f t="shared" si="6"/>
        <v>3300890</v>
      </c>
    </row>
    <row r="161" spans="1:8" s="5" customFormat="1" ht="12.75">
      <c r="A161" s="165" t="s">
        <v>217</v>
      </c>
      <c r="B161" s="206" t="s">
        <v>218</v>
      </c>
      <c r="C161" s="131"/>
      <c r="D161" s="182">
        <v>922671</v>
      </c>
      <c r="E161" s="127"/>
      <c r="F161" s="127"/>
      <c r="G161" s="127">
        <v>4000</v>
      </c>
      <c r="H161" s="107">
        <f t="shared" si="6"/>
        <v>926671</v>
      </c>
    </row>
    <row r="162" spans="1:8" s="5" customFormat="1" ht="12.75">
      <c r="A162" s="165" t="s">
        <v>219</v>
      </c>
      <c r="B162" s="206" t="s">
        <v>220</v>
      </c>
      <c r="C162" s="131"/>
      <c r="D162" s="182">
        <v>748661</v>
      </c>
      <c r="E162" s="127"/>
      <c r="F162" s="127"/>
      <c r="G162" s="127">
        <v>3600</v>
      </c>
      <c r="H162" s="107">
        <f t="shared" si="6"/>
        <v>752261</v>
      </c>
    </row>
    <row r="163" spans="1:8" s="5" customFormat="1" ht="12.75">
      <c r="A163" s="165" t="s">
        <v>221</v>
      </c>
      <c r="B163" s="206" t="s">
        <v>222</v>
      </c>
      <c r="C163" s="131"/>
      <c r="D163" s="182">
        <v>667114</v>
      </c>
      <c r="E163" s="127"/>
      <c r="F163" s="127"/>
      <c r="G163" s="127">
        <v>4046</v>
      </c>
      <c r="H163" s="107">
        <f t="shared" si="6"/>
        <v>671160</v>
      </c>
    </row>
    <row r="164" spans="1:8" s="5" customFormat="1" ht="12.75">
      <c r="A164" s="165" t="s">
        <v>223</v>
      </c>
      <c r="B164" s="50" t="s">
        <v>224</v>
      </c>
      <c r="C164" s="131"/>
      <c r="D164" s="182">
        <v>161645</v>
      </c>
      <c r="E164" s="127"/>
      <c r="F164" s="127"/>
      <c r="G164" s="127"/>
      <c r="H164" s="107">
        <f t="shared" si="6"/>
        <v>161645</v>
      </c>
    </row>
    <row r="165" spans="1:8" s="5" customFormat="1" ht="12.75">
      <c r="A165" s="165" t="s">
        <v>225</v>
      </c>
      <c r="B165" s="50" t="s">
        <v>226</v>
      </c>
      <c r="C165" s="131"/>
      <c r="D165" s="182">
        <v>514669</v>
      </c>
      <c r="E165" s="127"/>
      <c r="F165" s="127"/>
      <c r="G165" s="127">
        <v>3000</v>
      </c>
      <c r="H165" s="107">
        <f t="shared" si="6"/>
        <v>517669</v>
      </c>
    </row>
    <row r="166" spans="1:8" s="5" customFormat="1" ht="12.75">
      <c r="A166" s="165" t="s">
        <v>227</v>
      </c>
      <c r="B166" s="50" t="s">
        <v>228</v>
      </c>
      <c r="C166" s="131"/>
      <c r="D166" s="182">
        <v>270484</v>
      </c>
      <c r="E166" s="127"/>
      <c r="F166" s="127"/>
      <c r="G166" s="127">
        <v>1000</v>
      </c>
      <c r="H166" s="107">
        <f t="shared" si="6"/>
        <v>271484</v>
      </c>
    </row>
    <row r="167" spans="1:8" s="5" customFormat="1" ht="12.75">
      <c r="A167" s="193" t="s">
        <v>229</v>
      </c>
      <c r="B167" s="197" t="s">
        <v>230</v>
      </c>
      <c r="C167" s="134">
        <f>SUM(C168:C172)</f>
        <v>0</v>
      </c>
      <c r="D167" s="146">
        <f>SUM(D168:D172)</f>
        <v>1216131</v>
      </c>
      <c r="E167" s="127"/>
      <c r="F167" s="127"/>
      <c r="G167" s="127"/>
      <c r="H167" s="144">
        <f t="shared" si="6"/>
        <v>1216131</v>
      </c>
    </row>
    <row r="168" spans="1:8" s="5" customFormat="1" ht="12.75">
      <c r="A168" s="195" t="s">
        <v>231</v>
      </c>
      <c r="B168" s="50" t="s">
        <v>232</v>
      </c>
      <c r="C168" s="131"/>
      <c r="D168" s="182">
        <v>424805</v>
      </c>
      <c r="E168" s="127"/>
      <c r="F168" s="127"/>
      <c r="G168" s="127"/>
      <c r="H168" s="107">
        <f t="shared" si="6"/>
        <v>424805</v>
      </c>
    </row>
    <row r="169" spans="1:8" s="5" customFormat="1" ht="12.75">
      <c r="A169" s="195" t="s">
        <v>233</v>
      </c>
      <c r="B169" s="50" t="s">
        <v>234</v>
      </c>
      <c r="C169" s="131"/>
      <c r="D169" s="182">
        <v>122361</v>
      </c>
      <c r="E169" s="127"/>
      <c r="F169" s="127"/>
      <c r="G169" s="127"/>
      <c r="H169" s="107">
        <f t="shared" si="6"/>
        <v>122361</v>
      </c>
    </row>
    <row r="170" spans="1:8" s="5" customFormat="1" ht="12.75">
      <c r="A170" s="195" t="s">
        <v>235</v>
      </c>
      <c r="B170" s="50" t="s">
        <v>236</v>
      </c>
      <c r="C170" s="131"/>
      <c r="D170" s="182">
        <v>366249</v>
      </c>
      <c r="E170" s="127"/>
      <c r="F170" s="127"/>
      <c r="G170" s="127"/>
      <c r="H170" s="107">
        <f t="shared" si="6"/>
        <v>366249</v>
      </c>
    </row>
    <row r="171" spans="1:8" s="5" customFormat="1" ht="12.75">
      <c r="A171" s="195" t="s">
        <v>237</v>
      </c>
      <c r="B171" s="50" t="s">
        <v>238</v>
      </c>
      <c r="C171" s="131"/>
      <c r="D171" s="182">
        <v>231167</v>
      </c>
      <c r="E171" s="127"/>
      <c r="F171" s="127"/>
      <c r="G171" s="127"/>
      <c r="H171" s="107">
        <f t="shared" si="6"/>
        <v>231167</v>
      </c>
    </row>
    <row r="172" spans="1:8" s="5" customFormat="1" ht="13.5" thickBot="1">
      <c r="A172" s="195" t="s">
        <v>239</v>
      </c>
      <c r="B172" s="50" t="s">
        <v>240</v>
      </c>
      <c r="C172" s="131"/>
      <c r="D172" s="182">
        <v>71549</v>
      </c>
      <c r="E172" s="127"/>
      <c r="F172" s="127"/>
      <c r="G172" s="127"/>
      <c r="H172" s="107">
        <f t="shared" si="6"/>
        <v>71549</v>
      </c>
    </row>
    <row r="173" spans="1:8" s="5" customFormat="1" ht="13.5" thickBot="1">
      <c r="A173" s="207" t="s">
        <v>241</v>
      </c>
      <c r="B173" s="208" t="s">
        <v>242</v>
      </c>
      <c r="C173" s="176">
        <f>SUM(C174:C186)</f>
        <v>0</v>
      </c>
      <c r="D173" s="177">
        <f>SUM(D174:D186)</f>
        <v>51575</v>
      </c>
      <c r="E173" s="177">
        <f>SUM(E174:E186)</f>
        <v>0</v>
      </c>
      <c r="F173" s="177">
        <f>SUM(F174:F186)</f>
        <v>0</v>
      </c>
      <c r="G173" s="177">
        <f>SUM(G174:G186)</f>
        <v>0</v>
      </c>
      <c r="H173" s="145">
        <f t="shared" si="6"/>
        <v>51575</v>
      </c>
    </row>
    <row r="174" spans="1:8" s="5" customFormat="1" ht="25.5">
      <c r="A174" s="209" t="s">
        <v>243</v>
      </c>
      <c r="B174" s="210" t="s">
        <v>244</v>
      </c>
      <c r="C174" s="179"/>
      <c r="D174" s="180"/>
      <c r="E174" s="181"/>
      <c r="F174" s="181"/>
      <c r="G174" s="181"/>
      <c r="H174" s="103">
        <f t="shared" si="6"/>
        <v>0</v>
      </c>
    </row>
    <row r="175" spans="1:8" s="5" customFormat="1" ht="12.75">
      <c r="A175" s="195" t="s">
        <v>245</v>
      </c>
      <c r="B175" s="50" t="s">
        <v>246</v>
      </c>
      <c r="C175" s="131"/>
      <c r="D175" s="182"/>
      <c r="E175" s="127"/>
      <c r="F175" s="127"/>
      <c r="G175" s="127"/>
      <c r="H175" s="107">
        <f t="shared" si="6"/>
        <v>0</v>
      </c>
    </row>
    <row r="176" spans="1:8" s="5" customFormat="1" ht="12.75">
      <c r="A176" s="195"/>
      <c r="B176" s="50" t="s">
        <v>308</v>
      </c>
      <c r="C176" s="131"/>
      <c r="D176" s="182"/>
      <c r="E176" s="127"/>
      <c r="F176" s="127"/>
      <c r="G176" s="127"/>
      <c r="H176" s="107">
        <f t="shared" si="6"/>
        <v>0</v>
      </c>
    </row>
    <row r="177" spans="1:8" s="5" customFormat="1" ht="12.75">
      <c r="A177" s="195" t="s">
        <v>247</v>
      </c>
      <c r="B177" s="50" t="s">
        <v>248</v>
      </c>
      <c r="C177" s="131"/>
      <c r="D177" s="182">
        <v>2971</v>
      </c>
      <c r="E177" s="127"/>
      <c r="F177" s="127"/>
      <c r="G177" s="127"/>
      <c r="H177" s="107">
        <f t="shared" si="6"/>
        <v>2971</v>
      </c>
    </row>
    <row r="178" spans="1:8" s="5" customFormat="1" ht="12.75">
      <c r="A178" s="195" t="s">
        <v>249</v>
      </c>
      <c r="B178" s="50" t="s">
        <v>250</v>
      </c>
      <c r="C178" s="131"/>
      <c r="D178" s="182"/>
      <c r="E178" s="127"/>
      <c r="F178" s="127"/>
      <c r="G178" s="127"/>
      <c r="H178" s="107">
        <f t="shared" si="6"/>
        <v>0</v>
      </c>
    </row>
    <row r="179" spans="1:8" s="5" customFormat="1" ht="12.75">
      <c r="A179" s="195" t="s">
        <v>251</v>
      </c>
      <c r="B179" s="50" t="s">
        <v>299</v>
      </c>
      <c r="C179" s="131"/>
      <c r="D179" s="182">
        <v>7767</v>
      </c>
      <c r="E179" s="127"/>
      <c r="F179" s="127"/>
      <c r="G179" s="127"/>
      <c r="H179" s="107">
        <f t="shared" si="6"/>
        <v>7767</v>
      </c>
    </row>
    <row r="180" spans="1:8" s="5" customFormat="1" ht="12.75">
      <c r="A180" s="195" t="s">
        <v>252</v>
      </c>
      <c r="B180" s="50" t="s">
        <v>253</v>
      </c>
      <c r="C180" s="131"/>
      <c r="D180" s="182">
        <v>5333</v>
      </c>
      <c r="E180" s="127"/>
      <c r="F180" s="127"/>
      <c r="G180" s="127"/>
      <c r="H180" s="107">
        <f t="shared" si="6"/>
        <v>5333</v>
      </c>
    </row>
    <row r="181" spans="1:8" s="5" customFormat="1" ht="25.5">
      <c r="A181" s="195" t="s">
        <v>254</v>
      </c>
      <c r="B181" s="50" t="s">
        <v>255</v>
      </c>
      <c r="C181" s="131"/>
      <c r="D181" s="182">
        <v>1638</v>
      </c>
      <c r="E181" s="127"/>
      <c r="F181" s="127"/>
      <c r="G181" s="127"/>
      <c r="H181" s="107">
        <f t="shared" si="6"/>
        <v>1638</v>
      </c>
    </row>
    <row r="182" spans="1:8" s="5" customFormat="1" ht="25.5">
      <c r="A182" s="195" t="s">
        <v>256</v>
      </c>
      <c r="B182" s="50" t="s">
        <v>295</v>
      </c>
      <c r="C182" s="131"/>
      <c r="D182" s="182">
        <v>11300</v>
      </c>
      <c r="E182" s="127"/>
      <c r="F182" s="127"/>
      <c r="G182" s="127"/>
      <c r="H182" s="107">
        <f t="shared" si="6"/>
        <v>11300</v>
      </c>
    </row>
    <row r="183" spans="1:8" s="5" customFormat="1" ht="25.5">
      <c r="A183" s="195" t="s">
        <v>257</v>
      </c>
      <c r="B183" s="50" t="s">
        <v>258</v>
      </c>
      <c r="C183" s="131"/>
      <c r="D183" s="182">
        <v>5428</v>
      </c>
      <c r="E183" s="127"/>
      <c r="F183" s="127"/>
      <c r="G183" s="127"/>
      <c r="H183" s="107">
        <f t="shared" si="6"/>
        <v>5428</v>
      </c>
    </row>
    <row r="184" spans="1:8" s="5" customFormat="1" ht="25.5">
      <c r="A184" s="195" t="s">
        <v>259</v>
      </c>
      <c r="B184" s="50" t="s">
        <v>260</v>
      </c>
      <c r="C184" s="131"/>
      <c r="D184" s="182">
        <v>5391</v>
      </c>
      <c r="E184" s="127"/>
      <c r="F184" s="127"/>
      <c r="G184" s="127"/>
      <c r="H184" s="107">
        <f t="shared" si="6"/>
        <v>5391</v>
      </c>
    </row>
    <row r="185" spans="1:8" s="5" customFormat="1" ht="25.5">
      <c r="A185" s="195" t="s">
        <v>261</v>
      </c>
      <c r="B185" s="50" t="s">
        <v>262</v>
      </c>
      <c r="C185" s="131"/>
      <c r="D185" s="182">
        <v>10947</v>
      </c>
      <c r="E185" s="127"/>
      <c r="F185" s="127"/>
      <c r="G185" s="127"/>
      <c r="H185" s="107">
        <f t="shared" si="6"/>
        <v>10947</v>
      </c>
    </row>
    <row r="186" spans="1:8" s="5" customFormat="1" ht="13.5" thickBot="1">
      <c r="A186" s="195" t="s">
        <v>320</v>
      </c>
      <c r="B186" s="50" t="s">
        <v>321</v>
      </c>
      <c r="C186" s="131"/>
      <c r="D186" s="182">
        <v>800</v>
      </c>
      <c r="E186" s="127"/>
      <c r="F186" s="127"/>
      <c r="G186" s="127"/>
      <c r="H186" s="107">
        <f t="shared" si="6"/>
        <v>800</v>
      </c>
    </row>
    <row r="187" spans="1:8" s="5" customFormat="1" ht="13.5" thickBot="1">
      <c r="A187" s="211" t="s">
        <v>10</v>
      </c>
      <c r="B187" s="208" t="s">
        <v>263</v>
      </c>
      <c r="C187" s="176">
        <f>SUM(C188:C189)</f>
        <v>0</v>
      </c>
      <c r="D187" s="177">
        <f>SUM(D188:D189)</f>
        <v>917642</v>
      </c>
      <c r="E187" s="177">
        <f>SUM(E188:E189)</f>
        <v>0</v>
      </c>
      <c r="F187" s="177">
        <f>SUM(F188:F189)</f>
        <v>0</v>
      </c>
      <c r="G187" s="177">
        <f>SUM(G188:G189)</f>
        <v>0</v>
      </c>
      <c r="H187" s="145">
        <f t="shared" si="6"/>
        <v>917642</v>
      </c>
    </row>
    <row r="188" spans="1:8" s="4" customFormat="1" ht="12.75">
      <c r="A188" s="187" t="s">
        <v>264</v>
      </c>
      <c r="B188" s="188" t="s">
        <v>265</v>
      </c>
      <c r="C188" s="138"/>
      <c r="D188" s="212">
        <v>174000</v>
      </c>
      <c r="E188" s="179"/>
      <c r="F188" s="179"/>
      <c r="G188" s="179"/>
      <c r="H188" s="142">
        <f t="shared" si="6"/>
        <v>174000</v>
      </c>
    </row>
    <row r="189" spans="1:8" s="5" customFormat="1" ht="25.5">
      <c r="A189" s="164" t="s">
        <v>266</v>
      </c>
      <c r="B189" s="95" t="s">
        <v>267</v>
      </c>
      <c r="C189" s="213">
        <f>SUM(C190:C202)</f>
        <v>0</v>
      </c>
      <c r="D189" s="146">
        <f>SUM(D190:D203)</f>
        <v>743642</v>
      </c>
      <c r="E189" s="127"/>
      <c r="F189" s="127"/>
      <c r="G189" s="127"/>
      <c r="H189" s="144">
        <f t="shared" si="6"/>
        <v>743642</v>
      </c>
    </row>
    <row r="190" spans="1:8" s="5" customFormat="1" ht="12.75">
      <c r="A190" s="195" t="s">
        <v>268</v>
      </c>
      <c r="B190" s="50" t="s">
        <v>269</v>
      </c>
      <c r="C190" s="131"/>
      <c r="D190" s="182">
        <v>269845</v>
      </c>
      <c r="E190" s="127"/>
      <c r="F190" s="127"/>
      <c r="G190" s="127"/>
      <c r="H190" s="107">
        <f t="shared" si="6"/>
        <v>269845</v>
      </c>
    </row>
    <row r="191" spans="1:8" s="5" customFormat="1" ht="12.75">
      <c r="A191" s="195" t="s">
        <v>324</v>
      </c>
      <c r="B191" s="50" t="s">
        <v>276</v>
      </c>
      <c r="C191" s="131"/>
      <c r="D191" s="182">
        <v>800</v>
      </c>
      <c r="E191" s="127"/>
      <c r="F191" s="127"/>
      <c r="G191" s="127"/>
      <c r="H191" s="107">
        <f>SUM(D191:G191)</f>
        <v>800</v>
      </c>
    </row>
    <row r="192" spans="1:8" s="5" customFormat="1" ht="12.75">
      <c r="A192" s="195" t="s">
        <v>270</v>
      </c>
      <c r="B192" s="50" t="s">
        <v>271</v>
      </c>
      <c r="C192" s="131"/>
      <c r="D192" s="182">
        <v>3587</v>
      </c>
      <c r="E192" s="127"/>
      <c r="F192" s="127"/>
      <c r="G192" s="127"/>
      <c r="H192" s="107">
        <f t="shared" si="6"/>
        <v>3587</v>
      </c>
    </row>
    <row r="193" spans="1:8" s="5" customFormat="1" ht="12.75">
      <c r="A193" s="195" t="s">
        <v>272</v>
      </c>
      <c r="B193" s="50" t="s">
        <v>273</v>
      </c>
      <c r="C193" s="131"/>
      <c r="D193" s="182">
        <v>300</v>
      </c>
      <c r="E193" s="127"/>
      <c r="F193" s="127"/>
      <c r="G193" s="127"/>
      <c r="H193" s="107">
        <f t="shared" si="6"/>
        <v>300</v>
      </c>
    </row>
    <row r="194" spans="1:8" s="5" customFormat="1" ht="12.75">
      <c r="A194" s="195" t="s">
        <v>274</v>
      </c>
      <c r="B194" s="99" t="s">
        <v>352</v>
      </c>
      <c r="C194" s="131"/>
      <c r="D194" s="182">
        <v>4240</v>
      </c>
      <c r="E194" s="127"/>
      <c r="F194" s="127"/>
      <c r="G194" s="127"/>
      <c r="H194" s="107">
        <f t="shared" si="6"/>
        <v>4240</v>
      </c>
    </row>
    <row r="195" spans="1:8" s="5" customFormat="1" ht="12.75">
      <c r="A195" s="195" t="s">
        <v>275</v>
      </c>
      <c r="B195" s="214" t="s">
        <v>287</v>
      </c>
      <c r="C195" s="131"/>
      <c r="D195" s="182">
        <v>6500</v>
      </c>
      <c r="E195" s="127"/>
      <c r="F195" s="127"/>
      <c r="G195" s="127"/>
      <c r="H195" s="107">
        <f>SUM(D195:G195)</f>
        <v>6500</v>
      </c>
    </row>
    <row r="196" spans="1:8" s="5" customFormat="1" ht="12.75">
      <c r="A196" s="195" t="s">
        <v>277</v>
      </c>
      <c r="B196" s="50" t="s">
        <v>278</v>
      </c>
      <c r="C196" s="131"/>
      <c r="D196" s="182"/>
      <c r="E196" s="127"/>
      <c r="F196" s="127"/>
      <c r="G196" s="127"/>
      <c r="H196" s="107">
        <f t="shared" si="6"/>
        <v>0</v>
      </c>
    </row>
    <row r="197" spans="1:8" s="5" customFormat="1" ht="12.75">
      <c r="A197" s="195" t="s">
        <v>279</v>
      </c>
      <c r="B197" s="50" t="s">
        <v>280</v>
      </c>
      <c r="C197" s="131"/>
      <c r="D197" s="182">
        <v>8576</v>
      </c>
      <c r="E197" s="127"/>
      <c r="F197" s="127"/>
      <c r="G197" s="127"/>
      <c r="H197" s="107">
        <f t="shared" si="6"/>
        <v>8576</v>
      </c>
    </row>
    <row r="198" spans="1:8" s="5" customFormat="1" ht="25.5">
      <c r="A198" s="195" t="s">
        <v>281</v>
      </c>
      <c r="B198" s="215" t="s">
        <v>282</v>
      </c>
      <c r="C198" s="131"/>
      <c r="D198" s="182">
        <v>37700</v>
      </c>
      <c r="E198" s="127"/>
      <c r="F198" s="127"/>
      <c r="G198" s="127"/>
      <c r="H198" s="107">
        <f t="shared" si="6"/>
        <v>37700</v>
      </c>
    </row>
    <row r="199" spans="1:8" s="5" customFormat="1" ht="25.5">
      <c r="A199" s="195" t="s">
        <v>283</v>
      </c>
      <c r="B199" s="215" t="s">
        <v>284</v>
      </c>
      <c r="C199" s="131"/>
      <c r="D199" s="182">
        <v>13765</v>
      </c>
      <c r="E199" s="127"/>
      <c r="F199" s="127"/>
      <c r="G199" s="127"/>
      <c r="H199" s="107">
        <f t="shared" si="6"/>
        <v>13765</v>
      </c>
    </row>
    <row r="200" spans="1:8" s="5" customFormat="1" ht="25.5">
      <c r="A200" s="195" t="s">
        <v>285</v>
      </c>
      <c r="B200" s="215" t="s">
        <v>286</v>
      </c>
      <c r="C200" s="131"/>
      <c r="D200" s="182">
        <v>19790</v>
      </c>
      <c r="E200" s="127"/>
      <c r="F200" s="127"/>
      <c r="G200" s="127"/>
      <c r="H200" s="107">
        <f aca="true" t="shared" si="8" ref="H200:H207">SUM(D200:G200)</f>
        <v>19790</v>
      </c>
    </row>
    <row r="201" spans="1:8" s="5" customFormat="1" ht="12.75">
      <c r="A201" s="165" t="s">
        <v>344</v>
      </c>
      <c r="B201" s="216" t="s">
        <v>345</v>
      </c>
      <c r="C201" s="131"/>
      <c r="D201" s="182">
        <v>460</v>
      </c>
      <c r="E201" s="127"/>
      <c r="F201" s="127"/>
      <c r="G201" s="127"/>
      <c r="H201" s="107">
        <f t="shared" si="8"/>
        <v>460</v>
      </c>
    </row>
    <row r="202" spans="1:8" s="5" customFormat="1" ht="12.75">
      <c r="A202" s="165" t="s">
        <v>288</v>
      </c>
      <c r="B202" s="50" t="s">
        <v>346</v>
      </c>
      <c r="C202" s="131"/>
      <c r="D202" s="182">
        <v>369600</v>
      </c>
      <c r="E202" s="127"/>
      <c r="F202" s="127"/>
      <c r="G202" s="127"/>
      <c r="H202" s="107">
        <f t="shared" si="8"/>
        <v>369600</v>
      </c>
    </row>
    <row r="203" spans="1:8" s="5" customFormat="1" ht="13.5" thickBot="1">
      <c r="A203" s="217" t="s">
        <v>294</v>
      </c>
      <c r="B203" s="56" t="s">
        <v>347</v>
      </c>
      <c r="C203" s="171"/>
      <c r="D203" s="172">
        <v>8479</v>
      </c>
      <c r="E203" s="218"/>
      <c r="F203" s="218"/>
      <c r="G203" s="218"/>
      <c r="H203" s="111">
        <f t="shared" si="8"/>
        <v>8479</v>
      </c>
    </row>
    <row r="204" spans="1:8" ht="15" thickBot="1">
      <c r="A204" s="219"/>
      <c r="B204" s="220" t="s">
        <v>18</v>
      </c>
      <c r="C204" s="176" t="e">
        <f>C68+C80+C85+C102+C114+C130+C136+C151+C187</f>
        <v>#REF!</v>
      </c>
      <c r="D204" s="177">
        <f>D68+D80+D85+D102+D114+D130+D136+D151+D187</f>
        <v>14327360</v>
      </c>
      <c r="E204" s="177">
        <f>E68+E80+E85+E102+E114+E130+E136+E151+E187</f>
        <v>7369953</v>
      </c>
      <c r="F204" s="177">
        <f>F68+F80+F85+F102+F114+F130+F136+F151+F187</f>
        <v>638222</v>
      </c>
      <c r="G204" s="177">
        <f>G68+G80+G85+G102+G114+G130+G136+G151+G187</f>
        <v>371998</v>
      </c>
      <c r="H204" s="148">
        <f t="shared" si="8"/>
        <v>22707533</v>
      </c>
    </row>
    <row r="205" spans="1:8" s="41" customFormat="1" ht="15">
      <c r="A205" s="221" t="s">
        <v>291</v>
      </c>
      <c r="B205" s="222" t="s">
        <v>19</v>
      </c>
      <c r="C205" s="223">
        <f>'[1]Budžets'!$H$435</f>
        <v>0</v>
      </c>
      <c r="D205" s="224">
        <v>243969</v>
      </c>
      <c r="E205" s="224">
        <v>160114</v>
      </c>
      <c r="F205" s="224"/>
      <c r="G205" s="223"/>
      <c r="H205" s="149">
        <f t="shared" si="8"/>
        <v>404083</v>
      </c>
    </row>
    <row r="206" spans="1:8" ht="14.25">
      <c r="A206" s="225"/>
      <c r="B206" s="226"/>
      <c r="C206" s="227"/>
      <c r="D206" s="228"/>
      <c r="E206" s="228"/>
      <c r="F206" s="228"/>
      <c r="G206" s="150"/>
      <c r="H206" s="128"/>
    </row>
    <row r="207" spans="1:8" ht="14.25">
      <c r="A207" s="229"/>
      <c r="B207" s="226" t="s">
        <v>20</v>
      </c>
      <c r="C207" s="227" t="str">
        <f>'[1]Budžets'!$H$436</f>
        <v>S.Velberga</v>
      </c>
      <c r="D207" s="228">
        <v>250000</v>
      </c>
      <c r="E207" s="228">
        <v>38830</v>
      </c>
      <c r="F207" s="228"/>
      <c r="G207" s="150"/>
      <c r="H207" s="128">
        <f t="shared" si="8"/>
        <v>288830</v>
      </c>
    </row>
    <row r="208" spans="1:8" ht="14.25">
      <c r="A208" s="229"/>
      <c r="B208" s="226"/>
      <c r="C208" s="230" t="e">
        <f>C152-C207-C205-C204</f>
        <v>#VALUE!</v>
      </c>
      <c r="D208" s="228"/>
      <c r="E208" s="228"/>
      <c r="F208" s="228"/>
      <c r="G208" s="228"/>
      <c r="H208" s="129"/>
    </row>
    <row r="209" spans="1:7" ht="12.75">
      <c r="A209" s="244" t="s">
        <v>353</v>
      </c>
      <c r="B209" s="245"/>
      <c r="C209" s="231"/>
      <c r="D209" s="97"/>
      <c r="E209" s="97"/>
      <c r="F209" s="97" t="s">
        <v>21</v>
      </c>
      <c r="G209" s="97"/>
    </row>
    <row r="210" spans="1:7" ht="12.75">
      <c r="A210" s="229"/>
      <c r="B210" s="232"/>
      <c r="C210" s="233"/>
      <c r="D210" s="97"/>
      <c r="E210" s="234"/>
      <c r="F210" s="97"/>
      <c r="G210" s="97"/>
    </row>
    <row r="211" spans="1:7" ht="12.75">
      <c r="A211" s="235"/>
      <c r="B211" s="236"/>
      <c r="C211" s="237"/>
      <c r="D211" s="227"/>
      <c r="E211" s="234"/>
      <c r="F211" s="97"/>
      <c r="G211" s="97"/>
    </row>
    <row r="212" spans="1:7" ht="12.75">
      <c r="A212" s="238"/>
      <c r="B212" s="236"/>
      <c r="C212" s="238"/>
      <c r="D212" s="150"/>
      <c r="E212" s="234"/>
      <c r="F212" s="97"/>
      <c r="G212" s="97"/>
    </row>
    <row r="213" spans="1:7" ht="12.75">
      <c r="A213" s="238"/>
      <c r="B213" s="236"/>
      <c r="C213" s="238"/>
      <c r="D213" s="150"/>
      <c r="E213" s="234"/>
      <c r="F213" s="97"/>
      <c r="G213" s="97"/>
    </row>
    <row r="214" spans="1:7" ht="12.75">
      <c r="A214" s="238"/>
      <c r="B214" s="236"/>
      <c r="C214" s="238"/>
      <c r="D214" s="150"/>
      <c r="E214" s="234"/>
      <c r="F214" s="97"/>
      <c r="G214" s="97"/>
    </row>
    <row r="215" spans="1:7" ht="12.75">
      <c r="A215" s="238"/>
      <c r="B215" s="239"/>
      <c r="C215" s="238"/>
      <c r="D215" s="150"/>
      <c r="E215" s="234"/>
      <c r="F215" s="97"/>
      <c r="G215" s="97"/>
    </row>
    <row r="216" spans="1:7" ht="12.75">
      <c r="A216" s="97"/>
      <c r="B216" s="240"/>
      <c r="C216" s="238"/>
      <c r="D216" s="150"/>
      <c r="E216" s="234"/>
      <c r="F216" s="224"/>
      <c r="G216" s="97"/>
    </row>
    <row r="217" spans="1:7" ht="12.75">
      <c r="A217" s="97"/>
      <c r="B217" s="240"/>
      <c r="C217" s="238"/>
      <c r="D217" s="97"/>
      <c r="E217" s="234"/>
      <c r="F217" s="97"/>
      <c r="G217" s="97"/>
    </row>
    <row r="218" spans="1:7" ht="12.75">
      <c r="A218" s="97"/>
      <c r="B218" s="240"/>
      <c r="C218" s="238"/>
      <c r="D218" s="97"/>
      <c r="E218" s="234"/>
      <c r="F218" s="97"/>
      <c r="G218" s="97"/>
    </row>
    <row r="219" spans="1:7" ht="12.75">
      <c r="A219" s="97"/>
      <c r="B219" s="240"/>
      <c r="C219" s="238"/>
      <c r="D219" s="97"/>
      <c r="E219" s="234"/>
      <c r="F219" s="97"/>
      <c r="G219" s="97"/>
    </row>
    <row r="220" spans="1:7" ht="12.75">
      <c r="A220" s="97"/>
      <c r="B220" s="240"/>
      <c r="C220" s="238"/>
      <c r="D220" s="97"/>
      <c r="E220" s="234"/>
      <c r="F220" s="97"/>
      <c r="G220" s="97"/>
    </row>
    <row r="221" spans="1:7" ht="12.75">
      <c r="A221" s="97"/>
      <c r="B221" s="240"/>
      <c r="C221" s="238"/>
      <c r="D221" s="97"/>
      <c r="E221" s="234"/>
      <c r="F221" s="97"/>
      <c r="G221" s="97"/>
    </row>
    <row r="222" spans="1:7" ht="12.75">
      <c r="A222" s="97"/>
      <c r="B222" s="240"/>
      <c r="C222" s="238"/>
      <c r="D222" s="97"/>
      <c r="E222" s="234"/>
      <c r="F222" s="97"/>
      <c r="G222" s="97"/>
    </row>
    <row r="223" spans="1:7" ht="12.75">
      <c r="A223" s="97"/>
      <c r="B223" s="240"/>
      <c r="C223" s="238"/>
      <c r="D223" s="97"/>
      <c r="E223" s="234"/>
      <c r="F223" s="97"/>
      <c r="G223" s="97"/>
    </row>
    <row r="224" spans="1:7" ht="12.75">
      <c r="A224" s="97"/>
      <c r="B224" s="240"/>
      <c r="C224" s="238"/>
      <c r="D224" s="97"/>
      <c r="E224" s="234"/>
      <c r="F224" s="97"/>
      <c r="G224" s="97"/>
    </row>
    <row r="225" spans="1:7" ht="12.75">
      <c r="A225" s="97"/>
      <c r="B225" s="240"/>
      <c r="C225" s="238"/>
      <c r="D225" s="97"/>
      <c r="E225" s="234"/>
      <c r="F225" s="97"/>
      <c r="G225" s="97"/>
    </row>
    <row r="226" spans="1:7" ht="12.75">
      <c r="A226" s="97"/>
      <c r="B226" s="240"/>
      <c r="C226" s="238"/>
      <c r="D226" s="97"/>
      <c r="E226" s="234"/>
      <c r="F226" s="97"/>
      <c r="G226" s="97"/>
    </row>
    <row r="227" spans="1:7" ht="12.75">
      <c r="A227" s="97"/>
      <c r="B227" s="240"/>
      <c r="C227" s="238"/>
      <c r="D227" s="97"/>
      <c r="E227" s="234"/>
      <c r="F227" s="97"/>
      <c r="G227" s="97"/>
    </row>
    <row r="228" spans="1:7" ht="12.75">
      <c r="A228" s="97"/>
      <c r="B228" s="240"/>
      <c r="C228" s="238"/>
      <c r="D228" s="97"/>
      <c r="E228" s="234"/>
      <c r="F228" s="97"/>
      <c r="G228" s="97"/>
    </row>
    <row r="229" spans="1:7" ht="12.75">
      <c r="A229" s="97"/>
      <c r="B229" s="240"/>
      <c r="C229" s="238"/>
      <c r="D229" s="97"/>
      <c r="E229" s="234"/>
      <c r="F229" s="97"/>
      <c r="G229" s="97"/>
    </row>
    <row r="230" spans="1:7" ht="12.75">
      <c r="A230" s="97"/>
      <c r="B230" s="240"/>
      <c r="C230" s="238"/>
      <c r="D230" s="97"/>
      <c r="E230" s="234"/>
      <c r="F230" s="97"/>
      <c r="G230" s="97"/>
    </row>
    <row r="231" spans="1:7" ht="12.75">
      <c r="A231" s="97"/>
      <c r="B231" s="240"/>
      <c r="C231" s="238"/>
      <c r="D231" s="97"/>
      <c r="E231" s="234"/>
      <c r="F231" s="97"/>
      <c r="G231" s="97"/>
    </row>
    <row r="232" spans="1:7" ht="12.75">
      <c r="A232" s="97"/>
      <c r="B232" s="240"/>
      <c r="C232" s="238"/>
      <c r="D232" s="97"/>
      <c r="E232" s="234"/>
      <c r="F232" s="97"/>
      <c r="G232" s="97"/>
    </row>
    <row r="233" spans="1:7" ht="12.75">
      <c r="A233" s="97"/>
      <c r="B233" s="240"/>
      <c r="C233" s="238"/>
      <c r="D233" s="97"/>
      <c r="E233" s="234"/>
      <c r="F233" s="97"/>
      <c r="G233" s="97"/>
    </row>
    <row r="234" spans="1:7" ht="12.75">
      <c r="A234" s="97"/>
      <c r="B234" s="240"/>
      <c r="C234" s="238"/>
      <c r="D234" s="97"/>
      <c r="E234" s="234"/>
      <c r="F234" s="97"/>
      <c r="G234" s="97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</sheetData>
  <mergeCells count="10">
    <mergeCell ref="D1:H1"/>
    <mergeCell ref="D2:H2"/>
    <mergeCell ref="D3:H3"/>
    <mergeCell ref="A4:H4"/>
    <mergeCell ref="A66:I66"/>
    <mergeCell ref="A209:B209"/>
    <mergeCell ref="A50:B50"/>
    <mergeCell ref="D62:I62"/>
    <mergeCell ref="D63:I63"/>
    <mergeCell ref="D64:I6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89" sqref="K8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BTrumekalne</cp:lastModifiedBy>
  <cp:lastPrinted>2007-02-15T09:24:08Z</cp:lastPrinted>
  <dcterms:created xsi:type="dcterms:W3CDTF">2004-01-19T11:58:34Z</dcterms:created>
  <dcterms:modified xsi:type="dcterms:W3CDTF">2008-10-16T13:27:51Z</dcterms:modified>
  <cp:category/>
  <cp:version/>
  <cp:contentType/>
  <cp:contentStatus/>
</cp:coreProperties>
</file>