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65" activeTab="0"/>
  </bookViews>
  <sheets>
    <sheet name="remonti_pie_budže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Vineta Briežkalna</author>
    <author>vineta.briezkalna</author>
  </authors>
  <commentList>
    <comment ref="S89" authorId="0">
      <text>
        <r>
          <rPr>
            <b/>
            <sz val="9"/>
            <color indexed="8"/>
            <rFont val="Tahoma"/>
            <family val="2"/>
          </rPr>
          <t>Vineta Briežkalna:</t>
        </r>
        <r>
          <rPr>
            <sz val="9"/>
            <color indexed="8"/>
            <rFont val="Tahoma"/>
            <family val="2"/>
          </rPr>
          <t xml:space="preserve">
2018.g. 2926.16</t>
        </r>
        <r>
          <rPr>
            <sz val="11"/>
            <color rgb="FF000000"/>
            <rFont val="Calibri"/>
            <family val="2"/>
          </rPr>
          <t/>
        </r>
      </text>
    </comment>
    <comment ref="S130" authorId="1">
      <text>
        <r>
          <rPr>
            <b/>
            <sz val="8"/>
            <color indexed="8"/>
            <rFont val="Tahoma"/>
            <family val="2"/>
          </rPr>
          <t>vineta.briezkalna:</t>
        </r>
        <r>
          <rPr>
            <sz val="8"/>
            <color indexed="8"/>
            <rFont val="Tahoma"/>
            <family val="2"/>
          </rPr>
          <t xml:space="preserve">
bez PVN</t>
        </r>
        <r>
          <rPr>
            <sz val="11"/>
            <color rgb="FF000000"/>
            <rFont val="Calibri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<sst xmlns="http://schemas.openxmlformats.org/spreadsheetml/2006/main" count="233" uniqueCount="87">
  <si>
    <t>Pielikums Nr.6</t>
  </si>
  <si>
    <t xml:space="preserve">Ogres novada pašvaldības domes </t>
  </si>
  <si>
    <t>24.01.2019. Saistošajiem noteikumiem Nr.1/2019</t>
  </si>
  <si>
    <t xml:space="preserve">PA"Ogres komunikācijas" remontu, </t>
  </si>
  <si>
    <t>uz 01.08.2018.</t>
  </si>
  <si>
    <t>rekonstrukciju un renovāciju darbu plāns 2019.gadā.</t>
  </si>
  <si>
    <t>PLĀNOTIE REMONTDARBI</t>
  </si>
  <si>
    <t>ŪDENSAPGĀDE</t>
  </si>
  <si>
    <t>Nr.</t>
  </si>
  <si>
    <t>Veicamie darbi</t>
  </si>
  <si>
    <t>Plānotais darbu izpildes mēn.</t>
  </si>
  <si>
    <t>Faktiskais darbu izpildes mēnesis</t>
  </si>
  <si>
    <t>Darbu izpildītājs</t>
  </si>
  <si>
    <t>Plānotā summa bez PVN , EUR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</si>
  <si>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</si>
  <si>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</si>
  <si>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</si>
  <si>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</si>
  <si>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</si>
  <si>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</si>
  <si>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</si>
  <si>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</si>
  <si>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</si>
  <si>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</si>
  <si>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</si>
  <si>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</si>
  <si>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Faktiski izpildītie darbi uz 01.08.2018., EUR</t>
  </si>
  <si>
    <t>Atlikusī summa darbu veikšanai līdz gada beigām, EUR</t>
  </si>
  <si>
    <t>Avārijas situāciju novēršanas remonti Ogres pilsētā, Ogresgalā - Kārļos un Ciemupē</t>
  </si>
  <si>
    <t>I - XII</t>
  </si>
  <si>
    <t>Atdzelžošanas stacijas  Apiņu 5, Ogrē filtru atjaunošana, vecās krāsas noņemšana, pārklāšana ar protkondensāta krāsu</t>
  </si>
  <si>
    <t>KOPĀ</t>
  </si>
  <si>
    <t>KANALIZĀCIJA</t>
  </si>
  <si>
    <t>Sūkņu darba ratu nomaiņa Skolas KSS, Draudzības KSS, Bumbieru ielas KSS, Ogresgala NAI</t>
  </si>
  <si>
    <t>Hidrodinamiskās mašīnas izliešanas lauka remonts</t>
  </si>
  <si>
    <t>NAI Doles 1a administrācijas ēkas siltināšana</t>
  </si>
  <si>
    <t>REMONTI PAR OGRES NOVADA DOMES BUDŽETA LĪDZEKĻIEM</t>
  </si>
  <si>
    <t>Plānotā summa ar PVN , EUR</t>
  </si>
  <si>
    <t>Faktiski izpildītie darbi uz 01.07.2018., EUR</t>
  </si>
  <si>
    <t>Remontdarbi sociālās mājās</t>
  </si>
  <si>
    <t>Mālkalnes 38 kāpņu telpas 5.stāva koplietošanas gaiteņa iekšējās apdares remonts</t>
  </si>
  <si>
    <t xml:space="preserve"> Ēkas 2.stāva tualetes un vannas istabas priekštelpas apdares remonts Mālkalnes 38</t>
  </si>
  <si>
    <t>Ugunsdrošības sistēmas uzstādīšana Indrānu 17</t>
  </si>
  <si>
    <t>Pašvaldības dzīvokļu remonts</t>
  </si>
  <si>
    <t>Logu maiņa Grīvas pr.19 dz.16</t>
  </si>
  <si>
    <t>Logu maiņa Zilokalnu 24 dz.37</t>
  </si>
  <si>
    <t>Istabas kosmētiskais remonts Mālkalnes 34 - 524</t>
  </si>
  <si>
    <t>Logu maiņa Mālkalnes 30 - 305</t>
  </si>
  <si>
    <t>Logu maiņa Mālkalnes 34 - 211</t>
  </si>
  <si>
    <t>Logu maiņa Mālkalnes 34 - 310</t>
  </si>
  <si>
    <t>Logu maiņa Mālkalnes 34 - 314</t>
  </si>
  <si>
    <t>Logu maiņa Mālkalnes 34 - 322</t>
  </si>
  <si>
    <t>Logu maiņa Mālkalnes 34 - 401</t>
  </si>
  <si>
    <t>Logu maiņa Mālkalnes 34 - 405</t>
  </si>
  <si>
    <t>Logu maiņa Mālkalnes 34 - 413</t>
  </si>
  <si>
    <t>Logu maiņa Mālkalnes 34 - 525</t>
  </si>
  <si>
    <t>Iekšējās apdares remonts Grīvas 6a dz.9</t>
  </si>
  <si>
    <t>Iekšējās apdares remonts Zilokalnu pr.18 dz.26</t>
  </si>
  <si>
    <t>Summa iepriekš neparedzētām adresēm</t>
  </si>
  <si>
    <t>Remontdarbi peldbaseinā Neptūns</t>
  </si>
  <si>
    <t>Ventilācijas ierīkošana lifta mašīntelpā</t>
  </si>
  <si>
    <t>Ēkas pasažieru lifta rekonstrukcija</t>
  </si>
  <si>
    <t>Siltināta kanalizācijas ūdeņu savākšanas tvertnes, V-5000l, maiņa</t>
  </si>
  <si>
    <t>Baseina piekļuves sistēma un skapīšu maiņa</t>
  </si>
  <si>
    <t>Ēkas tehniskās ekspetīzes protokols  baseinam</t>
  </si>
  <si>
    <t>Ēkas tehniskās ekspetīzes protokols  visai ēkai</t>
  </si>
  <si>
    <t>PLĀNOTIE REKONSTRUKCIJAS UN RENOVĀCIJAS DARBI</t>
  </si>
  <si>
    <t>Bezeļļas gaisa kompresora nomaiņa ŪAS Apiņu iela 5 (Atlas Coper SF-6  5.5kW, 460l/min, 10bar)</t>
  </si>
  <si>
    <t xml:space="preserve">Programmas SCADA pieslēgšana Ciemupes ŪAS </t>
  </si>
  <si>
    <t xml:space="preserve">Programmas SCADA pieslēgšana Ogresgala ŪAS </t>
  </si>
  <si>
    <t xml:space="preserve">Ūdensvada rekonstrukcija Akmeņu ielā (no UH95 hidrantu akas līdz Vidzemes ielai) </t>
  </si>
  <si>
    <t>Ūdensvada izbūve Zaļajā ielā (510m)</t>
  </si>
  <si>
    <t xml:space="preserve">Ūdensvada rekonstrukcija Bumbieru un Ābeļu ielā Ogresgalā, Kārļos </t>
  </si>
  <si>
    <t>Ūdensvada rekonstrukcija Melleņu ielā ( Melleņu ielai 20 līdz hidrantu akai UH 245)</t>
  </si>
  <si>
    <t>Daugavpils 18 vecā UAS urbuma tamponāža</t>
  </si>
  <si>
    <t>Ūdensvada rekonstrukcija Zilokalnu 16 līdz akai Jaunogres vidusskolas stadionā.</t>
  </si>
  <si>
    <t>Kanalizācijas atzara izbūve Čakstes pr. un Indrānu ielā.</t>
  </si>
  <si>
    <t>Kanalizācijas cietās frakcijas smalcinātāja un tā automātikas iegāde un uzstādīšana KSS Skolas ielā 25, Ogrē</t>
  </si>
  <si>
    <t>II; IV</t>
  </si>
  <si>
    <t>TRANSPORTA IECIRKNIS</t>
  </si>
  <si>
    <t>REKONSTRUKCIJAS UN RENOVĀCIJAS DARBI PAR OGRES NOVADA DOMES BUDŽETA LĪDZEKĻIEM</t>
  </si>
  <si>
    <t>Plānotā summa, EUR</t>
  </si>
  <si>
    <t>Faktiski izpildītie darbi uz 01.10.2016., EUR</t>
  </si>
  <si>
    <t>darbi tiks iekļauti budžeta grozījumos</t>
  </si>
  <si>
    <t>Sagatvoja: Budžeta ekonomiste V.Briežkalna</t>
  </si>
  <si>
    <t>PA "Ogres komunikācijas" direktora p.i.</t>
  </si>
  <si>
    <t>A.Robežnieks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</si>
</sst>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3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35" fillId="32" borderId="7" applyNumberFormat="0" applyFont="0" applyAlignment="0" applyProtection="0"/>
    <xf numFmtId="0" fontId="49" fillId="27" borderId="8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4" fillId="0" borderId="0" xfId="56" applyFont="1" applyFill="1" applyAlignment="1">
      <alignment horizontal="left"/>
    </xf>
    <xf numFmtId="0" fontId="54" fillId="0" borderId="0" xfId="55" applyFont="1" applyFill="1" applyAlignment="1">
      <alignment/>
    </xf>
    <xf numFmtId="4" fontId="53" fillId="0" borderId="0" xfId="0" applyNumberFormat="1" applyFont="1" applyFill="1" applyAlignment="1">
      <alignment/>
    </xf>
    <xf numFmtId="0" fontId="54" fillId="0" borderId="0" xfId="55" applyFont="1" applyFill="1" applyAlignment="1">
      <alignment horizontal="left"/>
    </xf>
    <xf numFmtId="0" fontId="53" fillId="0" borderId="0" xfId="0" applyFont="1" applyFill="1" applyAlignment="1">
      <alignment horizontal="center"/>
    </xf>
    <xf numFmtId="3" fontId="53" fillId="0" borderId="0" xfId="0" applyNumberFormat="1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center" wrapText="1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wrapText="1"/>
    </xf>
    <xf numFmtId="0" fontId="53" fillId="0" borderId="12" xfId="0" applyFont="1" applyFill="1" applyBorder="1" applyAlignment="1">
      <alignment horizontal="center"/>
    </xf>
    <xf numFmtId="3" fontId="53" fillId="0" borderId="11" xfId="0" applyNumberFormat="1" applyFont="1" applyFill="1" applyBorder="1" applyAlignment="1">
      <alignment/>
    </xf>
    <xf numFmtId="4" fontId="53" fillId="0" borderId="11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center" wrapText="1"/>
    </xf>
    <xf numFmtId="3" fontId="53" fillId="0" borderId="11" xfId="0" applyNumberFormat="1" applyFont="1" applyFill="1" applyBorder="1" applyAlignment="1">
      <alignment wrapText="1"/>
    </xf>
    <xf numFmtId="4" fontId="53" fillId="0" borderId="11" xfId="0" applyNumberFormat="1" applyFont="1" applyFill="1" applyBorder="1" applyAlignment="1">
      <alignment horizontal="center" wrapText="1"/>
    </xf>
    <xf numFmtId="4" fontId="53" fillId="0" borderId="11" xfId="0" applyNumberFormat="1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3" fontId="57" fillId="0" borderId="11" xfId="0" applyNumberFormat="1" applyFont="1" applyFill="1" applyBorder="1" applyAlignment="1">
      <alignment/>
    </xf>
    <xf numFmtId="4" fontId="57" fillId="0" borderId="11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3" fontId="57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4" fontId="53" fillId="0" borderId="11" xfId="0" applyNumberFormat="1" applyFont="1" applyFill="1" applyBorder="1" applyAlignment="1">
      <alignment/>
    </xf>
    <xf numFmtId="0" fontId="53" fillId="0" borderId="11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3" fontId="59" fillId="0" borderId="12" xfId="0" applyNumberFormat="1" applyFont="1" applyFill="1" applyBorder="1" applyAlignment="1">
      <alignment wrapText="1"/>
    </xf>
    <xf numFmtId="3" fontId="53" fillId="0" borderId="12" xfId="0" applyNumberFormat="1" applyFont="1" applyFill="1" applyBorder="1" applyAlignment="1">
      <alignment wrapText="1"/>
    </xf>
    <xf numFmtId="0" fontId="56" fillId="0" borderId="0" xfId="0" applyFont="1" applyFill="1" applyAlignment="1">
      <alignment horizontal="center"/>
    </xf>
    <xf numFmtId="3" fontId="56" fillId="0" borderId="0" xfId="0" applyNumberFormat="1" applyFont="1" applyFill="1" applyAlignment="1">
      <alignment/>
    </xf>
    <xf numFmtId="4" fontId="56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4" fontId="57" fillId="0" borderId="12" xfId="0" applyNumberFormat="1" applyFont="1" applyFill="1" applyBorder="1" applyAlignment="1">
      <alignment/>
    </xf>
    <xf numFmtId="0" fontId="53" fillId="0" borderId="11" xfId="0" applyFont="1" applyFill="1" applyBorder="1" applyAlignment="1">
      <alignment horizontal="right" wrapText="1"/>
    </xf>
    <xf numFmtId="0" fontId="53" fillId="0" borderId="11" xfId="0" applyFont="1" applyFill="1" applyBorder="1" applyAlignment="1">
      <alignment horizontal="center"/>
    </xf>
    <xf numFmtId="3" fontId="60" fillId="0" borderId="11" xfId="0" applyNumberFormat="1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right" wrapText="1"/>
    </xf>
    <xf numFmtId="0" fontId="53" fillId="0" borderId="13" xfId="0" applyFont="1" applyFill="1" applyBorder="1" applyAlignment="1">
      <alignment horizontal="center"/>
    </xf>
    <xf numFmtId="3" fontId="53" fillId="0" borderId="13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right" wrapText="1"/>
    </xf>
    <xf numFmtId="3" fontId="53" fillId="0" borderId="12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/>
    </xf>
    <xf numFmtId="164" fontId="59" fillId="0" borderId="11" xfId="0" applyNumberFormat="1" applyFont="1" applyFill="1" applyBorder="1" applyAlignment="1">
      <alignment/>
    </xf>
    <xf numFmtId="0" fontId="59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 horizontal="center"/>
    </xf>
    <xf numFmtId="3" fontId="59" fillId="0" borderId="11" xfId="0" applyNumberFormat="1" applyFont="1" applyFill="1" applyBorder="1" applyAlignment="1">
      <alignment/>
    </xf>
    <xf numFmtId="4" fontId="59" fillId="0" borderId="11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164" fontId="53" fillId="0" borderId="11" xfId="0" applyNumberFormat="1" applyFont="1" applyFill="1" applyBorder="1" applyAlignment="1">
      <alignment/>
    </xf>
    <xf numFmtId="0" fontId="57" fillId="0" borderId="11" xfId="0" applyFont="1" applyFill="1" applyBorder="1" applyAlignment="1">
      <alignment wrapText="1"/>
    </xf>
    <xf numFmtId="0" fontId="57" fillId="0" borderId="11" xfId="0" applyFont="1" applyFill="1" applyBorder="1" applyAlignment="1">
      <alignment horizontal="center" wrapText="1"/>
    </xf>
    <xf numFmtId="3" fontId="57" fillId="0" borderId="11" xfId="0" applyNumberFormat="1" applyFont="1" applyFill="1" applyBorder="1" applyAlignment="1">
      <alignment/>
    </xf>
    <xf numFmtId="4" fontId="57" fillId="0" borderId="11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wrapText="1"/>
    </xf>
    <xf numFmtId="3" fontId="53" fillId="0" borderId="12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8" fillId="0" borderId="12" xfId="0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3" fontId="57" fillId="0" borderId="11" xfId="0" applyNumberFormat="1" applyFont="1" applyFill="1" applyBorder="1" applyAlignment="1">
      <alignment wrapText="1"/>
    </xf>
    <xf numFmtId="4" fontId="57" fillId="0" borderId="11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3" fontId="53" fillId="0" borderId="11" xfId="0" applyNumberFormat="1" applyFont="1" applyFill="1" applyBorder="1" applyAlignment="1">
      <alignment/>
    </xf>
    <xf numFmtId="0" fontId="61" fillId="0" borderId="11" xfId="0" applyFont="1" applyFill="1" applyBorder="1" applyAlignment="1">
      <alignment horizontal="center" wrapText="1"/>
    </xf>
    <xf numFmtId="3" fontId="57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 horizontal="center" wrapText="1"/>
    </xf>
    <xf numFmtId="4" fontId="53" fillId="0" borderId="0" xfId="0" applyNumberFormat="1" applyFont="1" applyFill="1" applyAlignment="1">
      <alignment wrapText="1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3" fontId="62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0" fontId="6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9.g plāns apst 3" xfId="55"/>
    <cellStyle name="Normal_Specbudz.kopsavilkums 2006.g un korekc.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"/>
  <sheetViews>
    <sheetView tabSelected="1" zoomScalePageLayoutView="0" workbookViewId="0" topLeftCell="A35">
      <selection activeCell="A1" sqref="A1"/>
    </sheetView>
  </sheetViews>
  <sheetFormatPr defaultColWidth="9.140625" defaultRowHeight="15"/>
  <cols>
    <col min="1" max="1" width="3.8515625" style="1" customWidth="1"/>
    <col min="2" max="2" width="44.57421875" style="1" customWidth="1"/>
    <col min="3" max="3" width="9.8515625" style="6" customWidth="1"/>
    <col min="4" max="4" width="10.140625" style="6" hidden="1" customWidth="1"/>
    <col min="5" max="5" width="9.7109375" style="6" hidden="1" customWidth="1"/>
    <col min="6" max="6" width="11.57421875" style="7" customWidth="1"/>
    <col min="7" max="16" width="7.421875" style="1" hidden="1" customWidth="1"/>
    <col min="17" max="17" width="6.8515625" style="1" hidden="1" customWidth="1"/>
    <col min="18" max="18" width="5.8515625" style="1" hidden="1" customWidth="1"/>
    <col min="19" max="19" width="13.8515625" style="4" hidden="1" customWidth="1"/>
    <col min="20" max="20" width="14.00390625" style="4" hidden="1" customWidth="1"/>
    <col min="21" max="21" width="9.140625" style="1" hidden="1" customWidth="1"/>
    <col min="22" max="22" width="9.140625" style="1" customWidth="1"/>
    <col min="23" max="16384" width="9.140625" style="1" customWidth="1"/>
  </cols>
  <sheetData>
    <row r="1" spans="3:7" ht="15">
      <c r="C1" s="2" t="s">
        <v>0</v>
      </c>
      <c r="D1" s="3"/>
      <c r="E1" s="3"/>
      <c r="F1" s="3"/>
      <c r="G1" s="3"/>
    </row>
    <row r="2" spans="3:7" ht="15">
      <c r="C2" s="5" t="s">
        <v>1</v>
      </c>
      <c r="D2" s="3"/>
      <c r="E2" s="3"/>
      <c r="F2" s="3"/>
      <c r="G2" s="3"/>
    </row>
    <row r="3" spans="3:7" ht="15">
      <c r="C3" s="5" t="s">
        <v>2</v>
      </c>
      <c r="D3" s="3"/>
      <c r="E3" s="3"/>
      <c r="F3" s="3"/>
      <c r="G3" s="3"/>
    </row>
    <row r="4" ht="11.25"/>
    <row r="5" spans="1:20" ht="18.75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3.5" customHeight="1" hidden="1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18.75">
      <c r="A7" s="85" t="s">
        <v>5</v>
      </c>
      <c r="B7" s="85"/>
      <c r="C7" s="85"/>
      <c r="D7" s="85"/>
      <c r="E7" s="85"/>
      <c r="F7" s="8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.75">
      <c r="A9" s="86" t="s">
        <v>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ht="11.25"/>
    <row r="11" ht="15">
      <c r="A11" s="9" t="s">
        <v>7</v>
      </c>
    </row>
    <row r="12" spans="1:20" ht="34.5" customHeight="1" thickBot="1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1" t="s">
        <v>13</v>
      </c>
      <c r="G12" s="10" t="s">
        <v>14</v>
      </c>
      <c r="H12" s="10" t="s">
        <v>15</v>
      </c>
      <c r="I12" s="10" t="s">
        <v>16</v>
      </c>
      <c r="J12" s="10" t="s">
        <v>17</v>
      </c>
      <c r="K12" s="10" t="s">
        <v>18</v>
      </c>
      <c r="L12" s="10" t="s">
        <v>19</v>
      </c>
      <c r="M12" s="10" t="s">
        <v>20</v>
      </c>
      <c r="N12" s="10" t="s">
        <v>21</v>
      </c>
      <c r="O12" s="10" t="s">
        <v>22</v>
      </c>
      <c r="P12" s="10" t="s">
        <v>23</v>
      </c>
      <c r="Q12" s="10" t="s">
        <v>24</v>
      </c>
      <c r="R12" s="10" t="s">
        <v>25</v>
      </c>
      <c r="S12" s="12" t="s">
        <v>26</v>
      </c>
      <c r="T12" s="12" t="s">
        <v>27</v>
      </c>
    </row>
    <row r="13" spans="1:20" ht="23.25" thickTop="1">
      <c r="A13" s="13">
        <v>1</v>
      </c>
      <c r="B13" s="14" t="s">
        <v>28</v>
      </c>
      <c r="C13" s="15" t="s">
        <v>29</v>
      </c>
      <c r="D13" s="15"/>
      <c r="E13" s="15"/>
      <c r="F13" s="16">
        <f>SUM(G13:R13)</f>
        <v>10000</v>
      </c>
      <c r="G13" s="16">
        <v>833</v>
      </c>
      <c r="H13" s="16">
        <v>833</v>
      </c>
      <c r="I13" s="16">
        <v>833</v>
      </c>
      <c r="J13" s="16">
        <v>833</v>
      </c>
      <c r="K13" s="16">
        <v>833</v>
      </c>
      <c r="L13" s="16">
        <v>833</v>
      </c>
      <c r="M13" s="16">
        <v>833</v>
      </c>
      <c r="N13" s="16">
        <v>833</v>
      </c>
      <c r="O13" s="16">
        <v>833</v>
      </c>
      <c r="P13" s="16">
        <v>833</v>
      </c>
      <c r="Q13" s="16">
        <v>833</v>
      </c>
      <c r="R13" s="16">
        <v>837</v>
      </c>
      <c r="S13" s="17"/>
      <c r="T13" s="17"/>
    </row>
    <row r="14" spans="1:20" s="22" customFormat="1" ht="33.75">
      <c r="A14" s="14">
        <v>2</v>
      </c>
      <c r="B14" s="14" t="s">
        <v>30</v>
      </c>
      <c r="C14" s="18" t="s">
        <v>15</v>
      </c>
      <c r="D14" s="18"/>
      <c r="E14" s="18"/>
      <c r="F14" s="19">
        <f>SUM(G14:R14)</f>
        <v>6000</v>
      </c>
      <c r="G14" s="19"/>
      <c r="H14" s="19"/>
      <c r="I14" s="19"/>
      <c r="J14" s="19"/>
      <c r="K14" s="19">
        <v>6000</v>
      </c>
      <c r="L14" s="19"/>
      <c r="M14" s="19"/>
      <c r="N14" s="19"/>
      <c r="O14" s="19"/>
      <c r="P14" s="19"/>
      <c r="Q14" s="19"/>
      <c r="R14" s="19"/>
      <c r="S14" s="20"/>
      <c r="T14" s="21"/>
    </row>
    <row r="15" spans="1:20" s="22" customFormat="1" ht="11.25" hidden="1">
      <c r="A15" s="14"/>
      <c r="B15" s="14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1"/>
      <c r="T15" s="21"/>
    </row>
    <row r="16" spans="1:20" s="27" customFormat="1" ht="10.5">
      <c r="A16" s="23"/>
      <c r="B16" s="23" t="s">
        <v>31</v>
      </c>
      <c r="C16" s="24"/>
      <c r="D16" s="24"/>
      <c r="E16" s="24"/>
      <c r="F16" s="25">
        <f aca="true" t="shared" si="0" ref="F16:R16">SUM(F13:F14)</f>
        <v>16000</v>
      </c>
      <c r="G16" s="23">
        <f t="shared" si="0"/>
        <v>833</v>
      </c>
      <c r="H16" s="23">
        <f t="shared" si="0"/>
        <v>833</v>
      </c>
      <c r="I16" s="23">
        <f t="shared" si="0"/>
        <v>833</v>
      </c>
      <c r="J16" s="23">
        <f t="shared" si="0"/>
        <v>833</v>
      </c>
      <c r="K16" s="23">
        <f t="shared" si="0"/>
        <v>6833</v>
      </c>
      <c r="L16" s="23">
        <f t="shared" si="0"/>
        <v>833</v>
      </c>
      <c r="M16" s="23">
        <f t="shared" si="0"/>
        <v>833</v>
      </c>
      <c r="N16" s="23">
        <f t="shared" si="0"/>
        <v>833</v>
      </c>
      <c r="O16" s="23">
        <f t="shared" si="0"/>
        <v>833</v>
      </c>
      <c r="P16" s="23">
        <f t="shared" si="0"/>
        <v>833</v>
      </c>
      <c r="Q16" s="23">
        <f t="shared" si="0"/>
        <v>833</v>
      </c>
      <c r="R16" s="23">
        <f t="shared" si="0"/>
        <v>837</v>
      </c>
      <c r="S16" s="26">
        <f>SUM(S13:S15)</f>
        <v>0</v>
      </c>
      <c r="T16" s="26">
        <f>F16-S16</f>
        <v>16000</v>
      </c>
    </row>
    <row r="17" spans="3:20" s="27" customFormat="1" ht="10.5">
      <c r="C17" s="28"/>
      <c r="D17" s="28"/>
      <c r="E17" s="28"/>
      <c r="F17" s="29"/>
      <c r="S17" s="30"/>
      <c r="T17" s="30"/>
    </row>
    <row r="18" spans="3:20" s="27" customFormat="1" ht="10.5">
      <c r="C18" s="28"/>
      <c r="D18" s="28"/>
      <c r="E18" s="28"/>
      <c r="F18" s="29"/>
      <c r="S18" s="30"/>
      <c r="T18" s="30"/>
    </row>
    <row r="19" spans="3:20" s="27" customFormat="1" ht="10.5">
      <c r="C19" s="28"/>
      <c r="D19" s="28"/>
      <c r="E19" s="28"/>
      <c r="F19" s="29"/>
      <c r="S19" s="30"/>
      <c r="T19" s="30"/>
    </row>
    <row r="20" spans="1:20" s="27" customFormat="1" ht="14.25">
      <c r="A20" s="9" t="s">
        <v>32</v>
      </c>
      <c r="C20" s="28"/>
      <c r="D20" s="28"/>
      <c r="E20" s="28"/>
      <c r="F20" s="29"/>
      <c r="S20" s="30"/>
      <c r="T20" s="30"/>
    </row>
    <row r="21" spans="1:20" ht="36.75" customHeight="1" thickBot="1">
      <c r="A21" s="10" t="s">
        <v>8</v>
      </c>
      <c r="B21" s="10" t="s">
        <v>9</v>
      </c>
      <c r="C21" s="10" t="s">
        <v>10</v>
      </c>
      <c r="D21" s="10" t="s">
        <v>11</v>
      </c>
      <c r="E21" s="10" t="s">
        <v>12</v>
      </c>
      <c r="F21" s="11" t="s">
        <v>13</v>
      </c>
      <c r="G21" s="10" t="s">
        <v>14</v>
      </c>
      <c r="H21" s="10" t="s">
        <v>15</v>
      </c>
      <c r="I21" s="10" t="s">
        <v>16</v>
      </c>
      <c r="J21" s="10" t="s">
        <v>17</v>
      </c>
      <c r="K21" s="10" t="s">
        <v>18</v>
      </c>
      <c r="L21" s="10" t="s">
        <v>19</v>
      </c>
      <c r="M21" s="10" t="s">
        <v>20</v>
      </c>
      <c r="N21" s="10" t="s">
        <v>21</v>
      </c>
      <c r="O21" s="10" t="s">
        <v>22</v>
      </c>
      <c r="P21" s="10" t="s">
        <v>23</v>
      </c>
      <c r="Q21" s="10" t="s">
        <v>24</v>
      </c>
      <c r="R21" s="10" t="s">
        <v>25</v>
      </c>
      <c r="S21" s="12" t="s">
        <v>26</v>
      </c>
      <c r="T21" s="12" t="s">
        <v>27</v>
      </c>
    </row>
    <row r="22" spans="1:20" s="22" customFormat="1" ht="23.25" thickTop="1">
      <c r="A22" s="14">
        <v>1</v>
      </c>
      <c r="B22" s="14" t="s">
        <v>28</v>
      </c>
      <c r="C22" s="15" t="s">
        <v>29</v>
      </c>
      <c r="D22" s="18"/>
      <c r="E22" s="15"/>
      <c r="F22" s="19">
        <f>SUM(G22:R22)</f>
        <v>5000</v>
      </c>
      <c r="G22" s="19">
        <v>417</v>
      </c>
      <c r="H22" s="19">
        <v>417</v>
      </c>
      <c r="I22" s="19">
        <v>417</v>
      </c>
      <c r="J22" s="19">
        <v>417</v>
      </c>
      <c r="K22" s="19">
        <v>417</v>
      </c>
      <c r="L22" s="19">
        <v>417</v>
      </c>
      <c r="M22" s="19">
        <v>417</v>
      </c>
      <c r="N22" s="19">
        <v>417</v>
      </c>
      <c r="O22" s="19">
        <v>417</v>
      </c>
      <c r="P22" s="19">
        <v>417</v>
      </c>
      <c r="Q22" s="19">
        <v>417</v>
      </c>
      <c r="R22" s="19">
        <v>413</v>
      </c>
      <c r="S22" s="31"/>
      <c r="T22" s="21"/>
    </row>
    <row r="23" spans="1:20" s="22" customFormat="1" ht="22.5">
      <c r="A23" s="14">
        <v>2</v>
      </c>
      <c r="B23" s="14" t="s">
        <v>33</v>
      </c>
      <c r="C23" s="32" t="s">
        <v>18</v>
      </c>
      <c r="D23" s="32"/>
      <c r="E23" s="33"/>
      <c r="F23" s="19">
        <f>SUM(G23:R23)</f>
        <v>14500</v>
      </c>
      <c r="G23" s="34"/>
      <c r="H23" s="35"/>
      <c r="I23" s="34"/>
      <c r="J23" s="34"/>
      <c r="K23" s="35">
        <v>14500</v>
      </c>
      <c r="L23" s="35"/>
      <c r="M23" s="35"/>
      <c r="N23" s="34"/>
      <c r="O23" s="34"/>
      <c r="P23" s="34"/>
      <c r="Q23" s="34"/>
      <c r="R23" s="34"/>
      <c r="S23" s="21"/>
      <c r="T23" s="21"/>
    </row>
    <row r="24" spans="1:20" s="22" customFormat="1" ht="11.25" customHeight="1" hidden="1">
      <c r="A24" s="14">
        <v>3</v>
      </c>
      <c r="B24" s="14" t="s">
        <v>34</v>
      </c>
      <c r="C24" s="32" t="s">
        <v>17</v>
      </c>
      <c r="D24" s="32"/>
      <c r="E24" s="33"/>
      <c r="F24" s="19">
        <f>SUM(G24:R24)</f>
        <v>0</v>
      </c>
      <c r="G24" s="34"/>
      <c r="H24" s="35"/>
      <c r="I24" s="34"/>
      <c r="J24" s="35"/>
      <c r="K24" s="35"/>
      <c r="L24" s="35"/>
      <c r="M24" s="35"/>
      <c r="N24" s="34"/>
      <c r="O24" s="34"/>
      <c r="P24" s="34"/>
      <c r="Q24" s="34"/>
      <c r="R24" s="34"/>
      <c r="S24" s="21"/>
      <c r="T24" s="21"/>
    </row>
    <row r="25" spans="1:20" s="22" customFormat="1" ht="11.25" customHeight="1">
      <c r="A25" s="14">
        <v>3</v>
      </c>
      <c r="B25" s="14" t="s">
        <v>35</v>
      </c>
      <c r="C25" s="32" t="s">
        <v>18</v>
      </c>
      <c r="D25" s="32"/>
      <c r="E25" s="33"/>
      <c r="F25" s="19">
        <f>SUM(G25:R25)</f>
        <v>30084</v>
      </c>
      <c r="G25" s="34"/>
      <c r="H25" s="35"/>
      <c r="I25" s="34"/>
      <c r="J25" s="34"/>
      <c r="K25" s="35">
        <f>40084-10000</f>
        <v>30084</v>
      </c>
      <c r="L25" s="35"/>
      <c r="M25" s="35"/>
      <c r="N25" s="34"/>
      <c r="O25" s="34"/>
      <c r="P25" s="34"/>
      <c r="Q25" s="34"/>
      <c r="R25" s="34"/>
      <c r="S25" s="21"/>
      <c r="T25" s="21"/>
    </row>
    <row r="26" spans="1:20" s="22" customFormat="1" ht="11.25" customHeight="1" hidden="1">
      <c r="A26" s="14">
        <v>5</v>
      </c>
      <c r="B26" s="14"/>
      <c r="C26" s="32" t="s">
        <v>18</v>
      </c>
      <c r="D26" s="32"/>
      <c r="E26" s="33"/>
      <c r="F26" s="19">
        <f>SUM(G26:R26)</f>
        <v>0</v>
      </c>
      <c r="G26" s="34"/>
      <c r="H26" s="35"/>
      <c r="I26" s="34"/>
      <c r="J26" s="34"/>
      <c r="K26" s="35"/>
      <c r="L26" s="35"/>
      <c r="M26" s="35"/>
      <c r="N26" s="34"/>
      <c r="O26" s="34"/>
      <c r="P26" s="34"/>
      <c r="Q26" s="34"/>
      <c r="R26" s="34"/>
      <c r="S26" s="21"/>
      <c r="T26" s="21"/>
    </row>
    <row r="27" spans="1:20" s="22" customFormat="1" ht="11.25" customHeight="1" hidden="1">
      <c r="A27" s="14"/>
      <c r="B27" s="14"/>
      <c r="C27" s="32"/>
      <c r="D27" s="32"/>
      <c r="E27" s="33"/>
      <c r="F27" s="19"/>
      <c r="G27" s="34"/>
      <c r="H27" s="35"/>
      <c r="I27" s="34"/>
      <c r="J27" s="34"/>
      <c r="K27" s="35"/>
      <c r="L27" s="35"/>
      <c r="M27" s="35"/>
      <c r="N27" s="34"/>
      <c r="O27" s="34"/>
      <c r="P27" s="34"/>
      <c r="Q27" s="34"/>
      <c r="R27" s="34"/>
      <c r="S27" s="21"/>
      <c r="T27" s="21"/>
    </row>
    <row r="28" spans="1:20" s="22" customFormat="1" ht="11.25" customHeight="1" hidden="1">
      <c r="A28" s="14"/>
      <c r="B28" s="14"/>
      <c r="C28" s="32"/>
      <c r="D28" s="32"/>
      <c r="E28" s="33"/>
      <c r="F28" s="19"/>
      <c r="G28" s="34"/>
      <c r="H28" s="35"/>
      <c r="I28" s="34"/>
      <c r="J28" s="34"/>
      <c r="K28" s="35"/>
      <c r="L28" s="35"/>
      <c r="M28" s="35"/>
      <c r="N28" s="34"/>
      <c r="O28" s="34"/>
      <c r="P28" s="34"/>
      <c r="Q28" s="34"/>
      <c r="R28" s="34"/>
      <c r="S28" s="21"/>
      <c r="T28" s="21"/>
    </row>
    <row r="29" spans="1:20" s="27" customFormat="1" ht="10.5">
      <c r="A29" s="23"/>
      <c r="B29" s="23" t="s">
        <v>31</v>
      </c>
      <c r="C29" s="24"/>
      <c r="D29" s="24"/>
      <c r="E29" s="24"/>
      <c r="F29" s="25">
        <f aca="true" t="shared" si="1" ref="F29:R29">SUM(F22:F28)</f>
        <v>49584</v>
      </c>
      <c r="G29" s="25">
        <f t="shared" si="1"/>
        <v>417</v>
      </c>
      <c r="H29" s="25">
        <f t="shared" si="1"/>
        <v>417</v>
      </c>
      <c r="I29" s="25">
        <f t="shared" si="1"/>
        <v>417</v>
      </c>
      <c r="J29" s="25">
        <f t="shared" si="1"/>
        <v>417</v>
      </c>
      <c r="K29" s="25">
        <f t="shared" si="1"/>
        <v>45001</v>
      </c>
      <c r="L29" s="25">
        <f t="shared" si="1"/>
        <v>417</v>
      </c>
      <c r="M29" s="25">
        <f t="shared" si="1"/>
        <v>417</v>
      </c>
      <c r="N29" s="25">
        <f t="shared" si="1"/>
        <v>417</v>
      </c>
      <c r="O29" s="25">
        <f t="shared" si="1"/>
        <v>417</v>
      </c>
      <c r="P29" s="25">
        <f t="shared" si="1"/>
        <v>417</v>
      </c>
      <c r="Q29" s="25">
        <f t="shared" si="1"/>
        <v>417</v>
      </c>
      <c r="R29" s="25">
        <f t="shared" si="1"/>
        <v>413</v>
      </c>
      <c r="S29" s="26">
        <f>SUM(S22:S23)</f>
        <v>0</v>
      </c>
      <c r="T29" s="26">
        <f>F29-S29</f>
        <v>49584</v>
      </c>
    </row>
    <row r="30" spans="3:20" s="27" customFormat="1" ht="10.5">
      <c r="C30" s="28"/>
      <c r="D30" s="28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0"/>
    </row>
    <row r="31" spans="3:20" s="27" customFormat="1" ht="10.5">
      <c r="C31" s="28"/>
      <c r="D31" s="28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30"/>
    </row>
    <row r="32" spans="1:20" s="9" customFormat="1" ht="14.25">
      <c r="A32" s="9" t="s">
        <v>36</v>
      </c>
      <c r="C32" s="36"/>
      <c r="D32" s="36"/>
      <c r="E32" s="36"/>
      <c r="F32" s="37"/>
      <c r="S32" s="38"/>
      <c r="T32" s="38"/>
    </row>
    <row r="33" spans="1:20" ht="49.5" customHeight="1" thickBot="1">
      <c r="A33" s="10" t="s">
        <v>8</v>
      </c>
      <c r="B33" s="10" t="s">
        <v>9</v>
      </c>
      <c r="C33" s="10" t="s">
        <v>10</v>
      </c>
      <c r="D33" s="10" t="s">
        <v>11</v>
      </c>
      <c r="E33" s="10" t="s">
        <v>12</v>
      </c>
      <c r="F33" s="11" t="s">
        <v>37</v>
      </c>
      <c r="G33" s="39" t="s">
        <v>14</v>
      </c>
      <c r="H33" s="39" t="s">
        <v>15</v>
      </c>
      <c r="I33" s="39" t="s">
        <v>16</v>
      </c>
      <c r="J33" s="39" t="s">
        <v>17</v>
      </c>
      <c r="K33" s="39" t="s">
        <v>18</v>
      </c>
      <c r="L33" s="39" t="s">
        <v>19</v>
      </c>
      <c r="M33" s="39" t="s">
        <v>20</v>
      </c>
      <c r="N33" s="39" t="s">
        <v>21</v>
      </c>
      <c r="O33" s="39" t="s">
        <v>22</v>
      </c>
      <c r="P33" s="39" t="s">
        <v>23</v>
      </c>
      <c r="Q33" s="39" t="s">
        <v>24</v>
      </c>
      <c r="R33" s="39" t="s">
        <v>25</v>
      </c>
      <c r="S33" s="12" t="s">
        <v>38</v>
      </c>
      <c r="T33" s="12" t="s">
        <v>27</v>
      </c>
    </row>
    <row r="34" spans="1:20" s="27" customFormat="1" ht="11.25" thickTop="1">
      <c r="A34" s="23">
        <v>1</v>
      </c>
      <c r="B34" s="40" t="s">
        <v>39</v>
      </c>
      <c r="C34" s="24"/>
      <c r="D34" s="24"/>
      <c r="E34" s="24"/>
      <c r="F34" s="25">
        <f>SUM(F35:F38)</f>
        <v>15086</v>
      </c>
      <c r="G34" s="25">
        <f aca="true" t="shared" si="2" ref="G34:R34">SUM(G35:G37)</f>
        <v>0</v>
      </c>
      <c r="H34" s="25">
        <f t="shared" si="2"/>
        <v>0</v>
      </c>
      <c r="I34" s="25">
        <f t="shared" si="2"/>
        <v>403</v>
      </c>
      <c r="J34" s="25">
        <f t="shared" si="2"/>
        <v>0</v>
      </c>
      <c r="K34" s="25">
        <f t="shared" si="2"/>
        <v>0</v>
      </c>
      <c r="L34" s="25">
        <f t="shared" si="2"/>
        <v>0</v>
      </c>
      <c r="M34" s="25">
        <f t="shared" si="2"/>
        <v>0</v>
      </c>
      <c r="N34" s="25">
        <f t="shared" si="2"/>
        <v>0</v>
      </c>
      <c r="O34" s="25">
        <f t="shared" si="2"/>
        <v>0</v>
      </c>
      <c r="P34" s="25">
        <f t="shared" si="2"/>
        <v>11544</v>
      </c>
      <c r="Q34" s="25">
        <f t="shared" si="2"/>
        <v>3139</v>
      </c>
      <c r="R34" s="25">
        <f t="shared" si="2"/>
        <v>0</v>
      </c>
      <c r="S34" s="41">
        <f>SUM(S35:S38)</f>
        <v>0</v>
      </c>
      <c r="T34" s="26">
        <f>F34-S34</f>
        <v>15086</v>
      </c>
    </row>
    <row r="35" spans="1:20" s="27" customFormat="1" ht="22.5">
      <c r="A35" s="23"/>
      <c r="B35" s="42" t="s">
        <v>40</v>
      </c>
      <c r="C35" s="43" t="s">
        <v>23</v>
      </c>
      <c r="D35" s="32"/>
      <c r="E35" s="33"/>
      <c r="F35" s="16">
        <f>SUM(G35:R35)</f>
        <v>11544</v>
      </c>
      <c r="G35" s="16"/>
      <c r="H35" s="16"/>
      <c r="I35" s="16"/>
      <c r="J35" s="16"/>
      <c r="K35" s="16"/>
      <c r="L35" s="16"/>
      <c r="M35" s="16"/>
      <c r="N35" s="16"/>
      <c r="O35" s="16"/>
      <c r="P35" s="16">
        <v>11544</v>
      </c>
      <c r="Q35" s="16"/>
      <c r="R35" s="16"/>
      <c r="S35" s="17"/>
      <c r="T35" s="17"/>
    </row>
    <row r="36" spans="1:20" s="27" customFormat="1" ht="22.5">
      <c r="A36" s="23"/>
      <c r="B36" s="42" t="s">
        <v>41</v>
      </c>
      <c r="C36" s="43" t="s">
        <v>24</v>
      </c>
      <c r="D36" s="43"/>
      <c r="E36" s="43"/>
      <c r="F36" s="16">
        <f>SUM(G36:R36)</f>
        <v>3139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>
        <v>3139</v>
      </c>
      <c r="R36" s="16"/>
      <c r="S36" s="17"/>
      <c r="T36" s="17"/>
    </row>
    <row r="37" spans="1:20" s="27" customFormat="1" ht="11.25">
      <c r="A37" s="23"/>
      <c r="B37" s="42" t="s">
        <v>42</v>
      </c>
      <c r="C37" s="43" t="s">
        <v>16</v>
      </c>
      <c r="D37" s="43"/>
      <c r="E37" s="43"/>
      <c r="F37" s="16">
        <f>SUM(G37:R37)</f>
        <v>403</v>
      </c>
      <c r="G37" s="16"/>
      <c r="H37" s="16"/>
      <c r="I37" s="16">
        <v>403</v>
      </c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</row>
    <row r="38" spans="1:20" s="27" customFormat="1" ht="12.75" hidden="1">
      <c r="A38" s="23"/>
      <c r="B38" s="42"/>
      <c r="C38" s="24"/>
      <c r="D38" s="32"/>
      <c r="E38" s="33"/>
      <c r="F38" s="4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7"/>
      <c r="T38" s="17"/>
    </row>
    <row r="39" spans="1:23" s="27" customFormat="1" ht="10.5">
      <c r="A39" s="23">
        <v>2</v>
      </c>
      <c r="B39" s="23" t="s">
        <v>43</v>
      </c>
      <c r="C39" s="24" t="s">
        <v>29</v>
      </c>
      <c r="D39" s="24"/>
      <c r="E39" s="24"/>
      <c r="F39" s="25">
        <f aca="true" t="shared" si="3" ref="F39:F53">SUM(G39:R39)</f>
        <v>31104</v>
      </c>
      <c r="G39" s="25">
        <f aca="true" t="shared" si="4" ref="G39:S39">SUM(G40:G58)</f>
        <v>0</v>
      </c>
      <c r="H39" s="25">
        <f t="shared" si="4"/>
        <v>3065</v>
      </c>
      <c r="I39" s="25">
        <f t="shared" si="4"/>
        <v>9456</v>
      </c>
      <c r="J39" s="25">
        <f t="shared" si="4"/>
        <v>11675</v>
      </c>
      <c r="K39" s="25">
        <f t="shared" si="4"/>
        <v>0</v>
      </c>
      <c r="L39" s="25">
        <f t="shared" si="4"/>
        <v>0</v>
      </c>
      <c r="M39" s="25">
        <f t="shared" si="4"/>
        <v>0</v>
      </c>
      <c r="N39" s="25">
        <f t="shared" si="4"/>
        <v>6614</v>
      </c>
      <c r="O39" s="25">
        <f t="shared" si="4"/>
        <v>0</v>
      </c>
      <c r="P39" s="25">
        <f t="shared" si="4"/>
        <v>0</v>
      </c>
      <c r="Q39" s="25">
        <f t="shared" si="4"/>
        <v>0</v>
      </c>
      <c r="R39" s="25">
        <f t="shared" si="4"/>
        <v>294</v>
      </c>
      <c r="S39" s="26">
        <f t="shared" si="4"/>
        <v>0</v>
      </c>
      <c r="T39" s="26">
        <f>F39-S39</f>
        <v>31104</v>
      </c>
      <c r="U39" s="30"/>
      <c r="V39" s="30"/>
      <c r="W39" s="29"/>
    </row>
    <row r="40" spans="1:20" ht="15">
      <c r="A40" s="13"/>
      <c r="B40" s="42" t="s">
        <v>44</v>
      </c>
      <c r="C40" s="43"/>
      <c r="D40" s="32"/>
      <c r="E40" s="33"/>
      <c r="F40" s="16">
        <f t="shared" si="3"/>
        <v>946</v>
      </c>
      <c r="G40" s="16"/>
      <c r="H40" s="16"/>
      <c r="I40" s="16"/>
      <c r="J40" s="16"/>
      <c r="K40" s="16"/>
      <c r="L40" s="16"/>
      <c r="M40" s="16"/>
      <c r="N40" s="16">
        <v>946</v>
      </c>
      <c r="O40" s="16"/>
      <c r="P40" s="16"/>
      <c r="Q40" s="16"/>
      <c r="R40" s="16"/>
      <c r="S40" s="17"/>
      <c r="T40" s="17"/>
    </row>
    <row r="41" spans="1:20" ht="15">
      <c r="A41" s="13"/>
      <c r="B41" s="42" t="s">
        <v>45</v>
      </c>
      <c r="C41" s="43"/>
      <c r="D41" s="32"/>
      <c r="E41" s="33"/>
      <c r="F41" s="16">
        <f t="shared" si="3"/>
        <v>770</v>
      </c>
      <c r="G41" s="16"/>
      <c r="H41" s="16"/>
      <c r="I41" s="16"/>
      <c r="J41" s="16"/>
      <c r="K41" s="16"/>
      <c r="L41" s="16"/>
      <c r="M41" s="16"/>
      <c r="N41" s="16">
        <v>770</v>
      </c>
      <c r="O41" s="16"/>
      <c r="P41" s="16"/>
      <c r="Q41" s="16"/>
      <c r="R41" s="16"/>
      <c r="S41" s="17"/>
      <c r="T41" s="17"/>
    </row>
    <row r="42" spans="1:20" ht="15">
      <c r="A42" s="13"/>
      <c r="B42" s="42" t="s">
        <v>46</v>
      </c>
      <c r="C42" s="43"/>
      <c r="D42" s="32"/>
      <c r="E42" s="33"/>
      <c r="F42" s="16">
        <f t="shared" si="3"/>
        <v>3065</v>
      </c>
      <c r="G42" s="16"/>
      <c r="H42" s="16">
        <v>3065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</row>
    <row r="43" spans="1:20" ht="15">
      <c r="A43" s="45"/>
      <c r="B43" s="46" t="s">
        <v>47</v>
      </c>
      <c r="C43" s="47"/>
      <c r="D43" s="47"/>
      <c r="E43" s="33"/>
      <c r="F43" s="16">
        <f t="shared" si="3"/>
        <v>489</v>
      </c>
      <c r="G43" s="48"/>
      <c r="H43" s="48"/>
      <c r="I43" s="48"/>
      <c r="J43" s="48"/>
      <c r="K43" s="48"/>
      <c r="L43" s="48"/>
      <c r="M43" s="48"/>
      <c r="N43" s="48">
        <v>489</v>
      </c>
      <c r="O43" s="48"/>
      <c r="P43" s="48"/>
      <c r="Q43" s="48"/>
      <c r="R43" s="48"/>
      <c r="S43" s="49"/>
      <c r="T43" s="49"/>
    </row>
    <row r="44" spans="1:20" ht="15">
      <c r="A44" s="13"/>
      <c r="B44" s="42" t="s">
        <v>48</v>
      </c>
      <c r="C44" s="43"/>
      <c r="D44" s="32"/>
      <c r="E44" s="33"/>
      <c r="F44" s="16">
        <f t="shared" si="3"/>
        <v>490</v>
      </c>
      <c r="G44" s="16"/>
      <c r="H44" s="16"/>
      <c r="I44" s="16"/>
      <c r="J44" s="16"/>
      <c r="K44" s="16"/>
      <c r="L44" s="16"/>
      <c r="M44" s="16"/>
      <c r="N44" s="16">
        <v>490</v>
      </c>
      <c r="O44" s="16"/>
      <c r="P44" s="16"/>
      <c r="Q44" s="16"/>
      <c r="R44" s="16"/>
      <c r="S44" s="17"/>
      <c r="T44" s="17"/>
    </row>
    <row r="45" spans="1:20" ht="15">
      <c r="A45" s="13"/>
      <c r="B45" s="42" t="s">
        <v>49</v>
      </c>
      <c r="C45" s="43"/>
      <c r="D45" s="43"/>
      <c r="E45" s="43"/>
      <c r="F45" s="16">
        <f t="shared" si="3"/>
        <v>490</v>
      </c>
      <c r="G45" s="16"/>
      <c r="H45" s="16"/>
      <c r="I45" s="16"/>
      <c r="J45" s="16"/>
      <c r="K45" s="16"/>
      <c r="L45" s="16"/>
      <c r="M45" s="16"/>
      <c r="N45" s="16">
        <v>490</v>
      </c>
      <c r="O45" s="16"/>
      <c r="P45" s="16"/>
      <c r="Q45" s="16"/>
      <c r="R45" s="16"/>
      <c r="S45" s="17"/>
      <c r="T45" s="17"/>
    </row>
    <row r="46" spans="1:20" ht="15">
      <c r="A46" s="13"/>
      <c r="B46" s="42" t="s">
        <v>50</v>
      </c>
      <c r="C46" s="43"/>
      <c r="D46" s="43"/>
      <c r="E46" s="43"/>
      <c r="F46" s="16">
        <f t="shared" si="3"/>
        <v>490</v>
      </c>
      <c r="G46" s="16"/>
      <c r="H46" s="16"/>
      <c r="I46" s="16"/>
      <c r="J46" s="16"/>
      <c r="K46" s="16"/>
      <c r="L46" s="16"/>
      <c r="M46" s="16"/>
      <c r="N46" s="16">
        <v>490</v>
      </c>
      <c r="O46" s="16"/>
      <c r="P46" s="16"/>
      <c r="Q46" s="16"/>
      <c r="R46" s="16"/>
      <c r="S46" s="17"/>
      <c r="T46" s="17"/>
    </row>
    <row r="47" spans="1:20" ht="15">
      <c r="A47" s="50"/>
      <c r="B47" s="51" t="s">
        <v>51</v>
      </c>
      <c r="C47" s="15"/>
      <c r="D47" s="32"/>
      <c r="E47" s="33"/>
      <c r="F47" s="16">
        <f t="shared" si="3"/>
        <v>490</v>
      </c>
      <c r="G47" s="52"/>
      <c r="H47" s="52"/>
      <c r="I47" s="52"/>
      <c r="J47" s="52"/>
      <c r="K47" s="52"/>
      <c r="L47" s="52"/>
      <c r="M47" s="52"/>
      <c r="N47" s="52">
        <v>490</v>
      </c>
      <c r="O47" s="52"/>
      <c r="P47" s="52"/>
      <c r="Q47" s="52"/>
      <c r="R47" s="52"/>
      <c r="S47" s="53"/>
      <c r="T47" s="53"/>
    </row>
    <row r="48" spans="1:20" ht="15">
      <c r="A48" s="13"/>
      <c r="B48" s="42" t="s">
        <v>52</v>
      </c>
      <c r="C48" s="43"/>
      <c r="D48" s="43"/>
      <c r="E48" s="43"/>
      <c r="F48" s="16">
        <f t="shared" si="3"/>
        <v>490</v>
      </c>
      <c r="G48" s="16"/>
      <c r="H48" s="16"/>
      <c r="I48" s="16"/>
      <c r="J48" s="16"/>
      <c r="K48" s="16"/>
      <c r="L48" s="16"/>
      <c r="M48" s="16"/>
      <c r="N48" s="16">
        <v>490</v>
      </c>
      <c r="O48" s="16"/>
      <c r="P48" s="16"/>
      <c r="Q48" s="16"/>
      <c r="R48" s="16"/>
      <c r="S48" s="17"/>
      <c r="T48" s="17"/>
    </row>
    <row r="49" spans="1:20" ht="15">
      <c r="A49" s="13"/>
      <c r="B49" s="42" t="s">
        <v>53</v>
      </c>
      <c r="C49" s="43"/>
      <c r="D49" s="43"/>
      <c r="E49" s="43"/>
      <c r="F49" s="16">
        <f t="shared" si="3"/>
        <v>979</v>
      </c>
      <c r="G49" s="16"/>
      <c r="H49" s="16"/>
      <c r="I49" s="16"/>
      <c r="J49" s="16"/>
      <c r="K49" s="16"/>
      <c r="L49" s="16"/>
      <c r="M49" s="16"/>
      <c r="N49" s="16">
        <v>979</v>
      </c>
      <c r="O49" s="16"/>
      <c r="P49" s="16"/>
      <c r="Q49" s="16"/>
      <c r="R49" s="16"/>
      <c r="S49" s="17"/>
      <c r="T49" s="17"/>
    </row>
    <row r="50" spans="1:20" ht="15">
      <c r="A50" s="13"/>
      <c r="B50" s="42" t="s">
        <v>54</v>
      </c>
      <c r="C50" s="43"/>
      <c r="D50" s="32"/>
      <c r="E50" s="33"/>
      <c r="F50" s="16">
        <f t="shared" si="3"/>
        <v>490</v>
      </c>
      <c r="G50" s="16"/>
      <c r="H50" s="16"/>
      <c r="I50" s="16"/>
      <c r="J50" s="16"/>
      <c r="K50" s="16"/>
      <c r="L50" s="16"/>
      <c r="M50" s="16"/>
      <c r="N50" s="16">
        <v>490</v>
      </c>
      <c r="O50" s="16"/>
      <c r="P50" s="16"/>
      <c r="Q50" s="16"/>
      <c r="R50" s="16"/>
      <c r="S50" s="17"/>
      <c r="T50" s="17"/>
    </row>
    <row r="51" spans="1:20" ht="15">
      <c r="A51" s="13"/>
      <c r="B51" s="42" t="s">
        <v>55</v>
      </c>
      <c r="C51" s="43"/>
      <c r="D51" s="32"/>
      <c r="E51" s="33"/>
      <c r="F51" s="16">
        <f t="shared" si="3"/>
        <v>490</v>
      </c>
      <c r="G51" s="16"/>
      <c r="H51" s="16"/>
      <c r="I51" s="16"/>
      <c r="J51" s="16"/>
      <c r="K51" s="16"/>
      <c r="L51" s="16"/>
      <c r="M51" s="16"/>
      <c r="N51" s="16">
        <v>490</v>
      </c>
      <c r="O51" s="16"/>
      <c r="P51" s="16"/>
      <c r="Q51" s="16"/>
      <c r="R51" s="16"/>
      <c r="S51" s="17"/>
      <c r="T51" s="17"/>
    </row>
    <row r="52" spans="1:20" ht="15">
      <c r="A52" s="13"/>
      <c r="B52" s="42" t="s">
        <v>56</v>
      </c>
      <c r="C52" s="43"/>
      <c r="D52" s="32"/>
      <c r="E52" s="33"/>
      <c r="F52" s="16">
        <f t="shared" si="3"/>
        <v>11675</v>
      </c>
      <c r="G52" s="16"/>
      <c r="H52" s="16"/>
      <c r="I52" s="16"/>
      <c r="J52" s="16">
        <v>11675</v>
      </c>
      <c r="K52" s="16"/>
      <c r="L52" s="16"/>
      <c r="M52" s="16"/>
      <c r="N52" s="16"/>
      <c r="O52" s="16"/>
      <c r="P52" s="16"/>
      <c r="Q52" s="16"/>
      <c r="R52" s="16"/>
      <c r="S52" s="17"/>
      <c r="T52" s="17"/>
    </row>
    <row r="53" spans="1:20" ht="15">
      <c r="A53" s="13"/>
      <c r="B53" s="42" t="s">
        <v>57</v>
      </c>
      <c r="C53" s="43"/>
      <c r="D53" s="32"/>
      <c r="E53" s="33"/>
      <c r="F53" s="16">
        <f t="shared" si="3"/>
        <v>9456</v>
      </c>
      <c r="G53" s="16"/>
      <c r="H53" s="16"/>
      <c r="I53" s="16">
        <v>9456</v>
      </c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</row>
    <row r="54" spans="1:20" ht="15" hidden="1">
      <c r="A54" s="13"/>
      <c r="B54" s="42"/>
      <c r="C54" s="43"/>
      <c r="D54" s="32"/>
      <c r="E54" s="33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</row>
    <row r="55" spans="1:20" ht="15" hidden="1">
      <c r="A55" s="13"/>
      <c r="B55" s="42"/>
      <c r="C55" s="43"/>
      <c r="D55" s="32"/>
      <c r="E55" s="3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</row>
    <row r="56" spans="1:20" ht="15" hidden="1">
      <c r="A56" s="13"/>
      <c r="B56" s="42"/>
      <c r="C56" s="43"/>
      <c r="D56" s="32"/>
      <c r="E56" s="33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</row>
    <row r="57" spans="1:20" ht="15" hidden="1">
      <c r="A57" s="13"/>
      <c r="B57" s="42"/>
      <c r="C57" s="43"/>
      <c r="D57" s="32"/>
      <c r="E57" s="33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7"/>
    </row>
    <row r="58" spans="1:20" s="59" customFormat="1" ht="11.25">
      <c r="A58" s="54"/>
      <c r="B58" s="55" t="s">
        <v>58</v>
      </c>
      <c r="C58" s="56"/>
      <c r="D58" s="56"/>
      <c r="E58" s="56"/>
      <c r="F58" s="57">
        <f>SUM(G58:R58)</f>
        <v>294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>
        <v>294</v>
      </c>
      <c r="S58" s="58"/>
      <c r="T58" s="58"/>
    </row>
    <row r="59" spans="1:20" s="27" customFormat="1" ht="11.25" hidden="1">
      <c r="A59" s="60"/>
      <c r="B59" s="42"/>
      <c r="C59" s="43"/>
      <c r="D59" s="32"/>
      <c r="E59" s="33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>
        <v>741.39</v>
      </c>
      <c r="T59" s="17"/>
    </row>
    <row r="60" spans="1:20" s="27" customFormat="1" ht="11.25" hidden="1">
      <c r="A60" s="60"/>
      <c r="B60" s="42"/>
      <c r="C60" s="43"/>
      <c r="D60" s="32"/>
      <c r="E60" s="33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>
        <v>135.69</v>
      </c>
      <c r="T60" s="17"/>
    </row>
    <row r="61" spans="1:20" s="27" customFormat="1" ht="11.25" hidden="1">
      <c r="A61" s="60"/>
      <c r="B61" s="42"/>
      <c r="C61" s="43"/>
      <c r="D61" s="32"/>
      <c r="E61" s="3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>
        <v>17.29</v>
      </c>
      <c r="T61" s="17"/>
    </row>
    <row r="62" spans="1:20" s="27" customFormat="1" ht="11.25" hidden="1">
      <c r="A62" s="60"/>
      <c r="B62" s="42"/>
      <c r="C62" s="43"/>
      <c r="D62" s="32"/>
      <c r="E62" s="33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>
        <v>50.07</v>
      </c>
      <c r="T62" s="17"/>
    </row>
    <row r="63" spans="1:20" s="27" customFormat="1" ht="11.25" hidden="1">
      <c r="A63" s="60"/>
      <c r="B63" s="42"/>
      <c r="C63" s="43"/>
      <c r="D63" s="32"/>
      <c r="E63" s="3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>
        <v>10.01</v>
      </c>
      <c r="T63" s="17"/>
    </row>
    <row r="64" spans="1:20" s="27" customFormat="1" ht="11.25" hidden="1">
      <c r="A64" s="60"/>
      <c r="B64" s="42"/>
      <c r="C64" s="43"/>
      <c r="D64" s="47"/>
      <c r="E64" s="33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>
        <f>1517.14</f>
        <v>1517.14</v>
      </c>
      <c r="T64" s="17"/>
    </row>
    <row r="65" spans="1:20" s="27" customFormat="1" ht="11.25" hidden="1">
      <c r="A65" s="60"/>
      <c r="B65" s="42"/>
      <c r="C65" s="43"/>
      <c r="D65" s="47"/>
      <c r="E65" s="33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>
        <f>152.55-49.53</f>
        <v>103.02000000000001</v>
      </c>
      <c r="T65" s="17"/>
    </row>
    <row r="66" spans="1:20" s="27" customFormat="1" ht="11.25" hidden="1">
      <c r="A66" s="60"/>
      <c r="B66" s="42"/>
      <c r="C66" s="43"/>
      <c r="D66" s="47"/>
      <c r="E66" s="33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>
        <v>6.68</v>
      </c>
      <c r="T66" s="17"/>
    </row>
    <row r="67" spans="1:20" s="27" customFormat="1" ht="11.25" hidden="1">
      <c r="A67" s="60"/>
      <c r="B67" s="42"/>
      <c r="C67" s="43"/>
      <c r="D67" s="47"/>
      <c r="E67" s="33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>
        <v>69.73</v>
      </c>
      <c r="T67" s="17"/>
    </row>
    <row r="68" spans="1:20" s="27" customFormat="1" ht="11.25" hidden="1">
      <c r="A68" s="60"/>
      <c r="B68" s="42"/>
      <c r="C68" s="43"/>
      <c r="D68" s="47"/>
      <c r="E68" s="33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>
        <v>35.29</v>
      </c>
      <c r="T68" s="17"/>
    </row>
    <row r="69" spans="1:20" s="27" customFormat="1" ht="11.25" hidden="1">
      <c r="A69" s="60"/>
      <c r="B69" s="42"/>
      <c r="C69" s="43"/>
      <c r="D69" s="47"/>
      <c r="E69" s="33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>
        <v>32.21</v>
      </c>
      <c r="T69" s="17"/>
    </row>
    <row r="70" spans="1:20" s="27" customFormat="1" ht="11.25" hidden="1">
      <c r="A70" s="60"/>
      <c r="B70" s="42"/>
      <c r="C70" s="43"/>
      <c r="D70" s="47"/>
      <c r="E70" s="33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>
        <v>50.6</v>
      </c>
      <c r="T70" s="17"/>
    </row>
    <row r="71" spans="1:20" s="27" customFormat="1" ht="11.25" hidden="1">
      <c r="A71" s="60"/>
      <c r="B71" s="42"/>
      <c r="C71" s="43"/>
      <c r="D71" s="47"/>
      <c r="E71" s="33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>
        <v>74.39</v>
      </c>
      <c r="T71" s="17"/>
    </row>
    <row r="72" spans="1:20" s="27" customFormat="1" ht="11.25" hidden="1">
      <c r="A72" s="60"/>
      <c r="B72" s="42"/>
      <c r="C72" s="43"/>
      <c r="D72" s="47"/>
      <c r="E72" s="33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>
        <f>69.35+16.3</f>
        <v>85.64999999999999</v>
      </c>
      <c r="T72" s="17"/>
    </row>
    <row r="73" spans="1:20" s="27" customFormat="1" ht="11.25" hidden="1">
      <c r="A73" s="60"/>
      <c r="B73" s="42"/>
      <c r="C73" s="43"/>
      <c r="D73" s="47"/>
      <c r="E73" s="3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>
        <v>638.86</v>
      </c>
      <c r="T73" s="17"/>
    </row>
    <row r="74" spans="1:20" s="27" customFormat="1" ht="11.25" hidden="1">
      <c r="A74" s="60"/>
      <c r="B74" s="42"/>
      <c r="C74" s="43"/>
      <c r="D74" s="47"/>
      <c r="E74" s="33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>
        <v>284.68</v>
      </c>
      <c r="T74" s="17"/>
    </row>
    <row r="75" spans="1:20" s="27" customFormat="1" ht="11.25" hidden="1">
      <c r="A75" s="60"/>
      <c r="B75" s="42"/>
      <c r="C75" s="43"/>
      <c r="D75" s="47"/>
      <c r="E75" s="33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>
        <v>17.76</v>
      </c>
      <c r="T75" s="17"/>
    </row>
    <row r="76" spans="1:20" s="27" customFormat="1" ht="11.25" hidden="1">
      <c r="A76" s="60"/>
      <c r="B76" s="42"/>
      <c r="C76" s="43"/>
      <c r="D76" s="47"/>
      <c r="E76" s="33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>
        <f>225.17+25.22</f>
        <v>250.39</v>
      </c>
      <c r="T76" s="17"/>
    </row>
    <row r="77" spans="1:20" s="27" customFormat="1" ht="11.25" hidden="1">
      <c r="A77" s="60"/>
      <c r="B77" s="42"/>
      <c r="C77" s="43"/>
      <c r="D77" s="47"/>
      <c r="E77" s="33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>
        <v>625.18</v>
      </c>
      <c r="T77" s="17"/>
    </row>
    <row r="78" spans="1:20" s="27" customFormat="1" ht="11.25" hidden="1">
      <c r="A78" s="60"/>
      <c r="B78" s="42"/>
      <c r="C78" s="43"/>
      <c r="D78" s="32"/>
      <c r="E78" s="33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>
        <v>9.2</v>
      </c>
      <c r="T78" s="17"/>
    </row>
    <row r="79" spans="1:20" s="27" customFormat="1" ht="11.25" hidden="1">
      <c r="A79" s="60"/>
      <c r="B79" s="42"/>
      <c r="C79" s="43"/>
      <c r="D79" s="32"/>
      <c r="E79" s="33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  <c r="T79" s="17"/>
    </row>
    <row r="80" spans="1:20" s="27" customFormat="1" ht="11.25" hidden="1">
      <c r="A80" s="60"/>
      <c r="B80" s="42"/>
      <c r="C80" s="43"/>
      <c r="D80" s="32"/>
      <c r="E80" s="33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7"/>
      <c r="T80" s="17"/>
    </row>
    <row r="81" spans="1:20" s="27" customFormat="1" ht="11.25" hidden="1">
      <c r="A81" s="60"/>
      <c r="B81" s="42"/>
      <c r="C81" s="43"/>
      <c r="D81" s="32"/>
      <c r="E81" s="33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/>
      <c r="T81" s="17"/>
    </row>
    <row r="82" spans="1:20" s="27" customFormat="1" ht="11.25" hidden="1">
      <c r="A82" s="60"/>
      <c r="B82" s="42"/>
      <c r="C82" s="43"/>
      <c r="D82" s="32"/>
      <c r="E82" s="33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17"/>
    </row>
    <row r="83" spans="1:20" s="27" customFormat="1" ht="11.25" hidden="1">
      <c r="A83" s="60"/>
      <c r="B83" s="42"/>
      <c r="C83" s="43"/>
      <c r="D83" s="43"/>
      <c r="E83" s="43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7"/>
      <c r="T83" s="17"/>
    </row>
    <row r="84" spans="1:20" s="65" customFormat="1" ht="10.5">
      <c r="A84" s="40">
        <v>3</v>
      </c>
      <c r="B84" s="61" t="s">
        <v>59</v>
      </c>
      <c r="C84" s="61"/>
      <c r="D84" s="62"/>
      <c r="E84" s="61"/>
      <c r="F84" s="63">
        <f aca="true" t="shared" si="5" ref="F84:S84">SUM(F85:F93)</f>
        <v>85433</v>
      </c>
      <c r="G84" s="63">
        <f t="shared" si="5"/>
        <v>0</v>
      </c>
      <c r="H84" s="63">
        <f t="shared" si="5"/>
        <v>0</v>
      </c>
      <c r="I84" s="63">
        <f t="shared" si="5"/>
        <v>0</v>
      </c>
      <c r="J84" s="63">
        <f t="shared" si="5"/>
        <v>4259</v>
      </c>
      <c r="K84" s="63">
        <f t="shared" si="5"/>
        <v>0</v>
      </c>
      <c r="L84" s="63">
        <f t="shared" si="5"/>
        <v>0</v>
      </c>
      <c r="M84" s="63">
        <f t="shared" si="5"/>
        <v>81174</v>
      </c>
      <c r="N84" s="63">
        <f t="shared" si="5"/>
        <v>0</v>
      </c>
      <c r="O84" s="63">
        <f t="shared" si="5"/>
        <v>0</v>
      </c>
      <c r="P84" s="63">
        <f t="shared" si="5"/>
        <v>0</v>
      </c>
      <c r="Q84" s="63">
        <f t="shared" si="5"/>
        <v>0</v>
      </c>
      <c r="R84" s="63">
        <f t="shared" si="5"/>
        <v>0</v>
      </c>
      <c r="S84" s="64">
        <f t="shared" si="5"/>
        <v>0</v>
      </c>
      <c r="T84" s="26">
        <f>F84-S84</f>
        <v>85433</v>
      </c>
    </row>
    <row r="85" spans="1:20" s="70" customFormat="1" ht="11.25">
      <c r="A85" s="66"/>
      <c r="B85" s="51" t="s">
        <v>60</v>
      </c>
      <c r="C85" s="18" t="s">
        <v>20</v>
      </c>
      <c r="D85" s="18"/>
      <c r="E85" s="67"/>
      <c r="F85" s="16">
        <f aca="true" t="shared" si="6" ref="F85:F90">SUM(G85:R85)</f>
        <v>991</v>
      </c>
      <c r="G85" s="68"/>
      <c r="H85" s="68"/>
      <c r="I85" s="68"/>
      <c r="J85" s="68"/>
      <c r="K85" s="68"/>
      <c r="L85" s="68"/>
      <c r="M85" s="68">
        <v>991</v>
      </c>
      <c r="N85" s="68"/>
      <c r="O85" s="68"/>
      <c r="P85" s="68"/>
      <c r="Q85" s="68"/>
      <c r="R85" s="68"/>
      <c r="S85" s="69"/>
      <c r="T85" s="53"/>
    </row>
    <row r="86" spans="1:20" s="70" customFormat="1" ht="11.25">
      <c r="A86" s="66"/>
      <c r="B86" s="51" t="s">
        <v>61</v>
      </c>
      <c r="C86" s="18" t="s">
        <v>20</v>
      </c>
      <c r="D86" s="18"/>
      <c r="E86" s="67"/>
      <c r="F86" s="16">
        <f t="shared" si="6"/>
        <v>10910</v>
      </c>
      <c r="G86" s="68"/>
      <c r="H86" s="68"/>
      <c r="I86" s="68"/>
      <c r="J86" s="68"/>
      <c r="K86" s="68"/>
      <c r="L86" s="68"/>
      <c r="M86" s="68">
        <v>10910</v>
      </c>
      <c r="N86" s="68"/>
      <c r="O86" s="68"/>
      <c r="P86" s="68"/>
      <c r="Q86" s="68"/>
      <c r="R86" s="68"/>
      <c r="S86" s="69"/>
      <c r="T86" s="53"/>
    </row>
    <row r="87" spans="1:21" s="70" customFormat="1" ht="22.5">
      <c r="A87" s="66"/>
      <c r="B87" s="51" t="s">
        <v>62</v>
      </c>
      <c r="C87" s="18" t="s">
        <v>20</v>
      </c>
      <c r="D87" s="18"/>
      <c r="E87" s="71"/>
      <c r="F87" s="16">
        <f t="shared" si="6"/>
        <v>2516</v>
      </c>
      <c r="G87" s="68"/>
      <c r="H87" s="68"/>
      <c r="I87" s="68"/>
      <c r="J87" s="68"/>
      <c r="K87" s="68"/>
      <c r="L87" s="68"/>
      <c r="M87" s="68">
        <v>2516</v>
      </c>
      <c r="N87" s="68"/>
      <c r="O87" s="68"/>
      <c r="P87" s="68"/>
      <c r="Q87" s="68"/>
      <c r="R87" s="68"/>
      <c r="S87" s="69"/>
      <c r="T87" s="53"/>
      <c r="U87" s="72"/>
    </row>
    <row r="88" spans="1:20" s="70" customFormat="1" ht="11.25">
      <c r="A88" s="66"/>
      <c r="B88" s="51" t="s">
        <v>63</v>
      </c>
      <c r="C88" s="18" t="s">
        <v>20</v>
      </c>
      <c r="D88" s="18"/>
      <c r="E88" s="67"/>
      <c r="F88" s="16">
        <f t="shared" si="6"/>
        <v>66757</v>
      </c>
      <c r="G88" s="68"/>
      <c r="H88" s="68"/>
      <c r="I88" s="68"/>
      <c r="J88" s="68"/>
      <c r="K88" s="68"/>
      <c r="L88" s="68"/>
      <c r="M88" s="68">
        <v>66757</v>
      </c>
      <c r="N88" s="68"/>
      <c r="O88" s="68"/>
      <c r="P88" s="68"/>
      <c r="Q88" s="68"/>
      <c r="R88" s="68"/>
      <c r="S88" s="69"/>
      <c r="T88" s="53"/>
    </row>
    <row r="89" spans="1:21" s="70" customFormat="1" ht="11.25">
      <c r="A89" s="66"/>
      <c r="B89" s="51" t="s">
        <v>64</v>
      </c>
      <c r="C89" s="18" t="s">
        <v>17</v>
      </c>
      <c r="D89" s="18"/>
      <c r="E89" s="71"/>
      <c r="F89" s="16">
        <f t="shared" si="6"/>
        <v>871</v>
      </c>
      <c r="G89" s="68"/>
      <c r="H89" s="68"/>
      <c r="I89" s="68"/>
      <c r="J89" s="68">
        <v>871</v>
      </c>
      <c r="K89" s="68"/>
      <c r="L89" s="68"/>
      <c r="M89" s="68"/>
      <c r="N89" s="68"/>
      <c r="O89" s="68"/>
      <c r="P89" s="68"/>
      <c r="Q89" s="68"/>
      <c r="R89" s="68"/>
      <c r="S89" s="69"/>
      <c r="T89" s="53"/>
      <c r="U89" s="72"/>
    </row>
    <row r="90" spans="1:20" s="70" customFormat="1" ht="11.25">
      <c r="A90" s="66"/>
      <c r="B90" s="51" t="s">
        <v>65</v>
      </c>
      <c r="C90" s="18" t="s">
        <v>17</v>
      </c>
      <c r="D90" s="18"/>
      <c r="E90" s="67"/>
      <c r="F90" s="16">
        <f t="shared" si="6"/>
        <v>3388</v>
      </c>
      <c r="G90" s="68"/>
      <c r="H90" s="68"/>
      <c r="I90" s="68"/>
      <c r="J90" s="68">
        <v>3388</v>
      </c>
      <c r="K90" s="68"/>
      <c r="L90" s="68"/>
      <c r="M90" s="68"/>
      <c r="N90" s="68"/>
      <c r="O90" s="68"/>
      <c r="P90" s="68"/>
      <c r="Q90" s="68"/>
      <c r="R90" s="68"/>
      <c r="S90" s="69"/>
      <c r="T90" s="53"/>
    </row>
    <row r="91" spans="1:20" s="70" customFormat="1" ht="11.25" hidden="1">
      <c r="A91" s="66"/>
      <c r="B91" s="51"/>
      <c r="C91" s="18"/>
      <c r="D91" s="18"/>
      <c r="E91" s="67"/>
      <c r="F91" s="1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9"/>
      <c r="T91" s="53"/>
    </row>
    <row r="92" spans="1:20" s="70" customFormat="1" ht="11.25" hidden="1">
      <c r="A92" s="66"/>
      <c r="B92" s="51"/>
      <c r="C92" s="18"/>
      <c r="D92" s="18"/>
      <c r="E92" s="67"/>
      <c r="F92" s="1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9"/>
      <c r="T92" s="53"/>
    </row>
    <row r="93" spans="1:20" s="75" customFormat="1" ht="11.25" hidden="1">
      <c r="A93" s="61"/>
      <c r="B93" s="42"/>
      <c r="C93" s="62"/>
      <c r="D93" s="32"/>
      <c r="E93" s="32"/>
      <c r="F93" s="19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21"/>
      <c r="T93" s="74"/>
    </row>
    <row r="94" spans="1:20" s="27" customFormat="1" ht="10.5">
      <c r="A94" s="23"/>
      <c r="B94" s="23" t="s">
        <v>31</v>
      </c>
      <c r="C94" s="24"/>
      <c r="D94" s="24"/>
      <c r="E94" s="24"/>
      <c r="F94" s="25">
        <f aca="true" t="shared" si="7" ref="F94:S94">F34+F39+F84</f>
        <v>131623</v>
      </c>
      <c r="G94" s="25">
        <f t="shared" si="7"/>
        <v>0</v>
      </c>
      <c r="H94" s="25">
        <f t="shared" si="7"/>
        <v>3065</v>
      </c>
      <c r="I94" s="25">
        <f t="shared" si="7"/>
        <v>9859</v>
      </c>
      <c r="J94" s="25">
        <f t="shared" si="7"/>
        <v>15934</v>
      </c>
      <c r="K94" s="25">
        <f t="shared" si="7"/>
        <v>0</v>
      </c>
      <c r="L94" s="25">
        <f t="shared" si="7"/>
        <v>0</v>
      </c>
      <c r="M94" s="25">
        <f t="shared" si="7"/>
        <v>81174</v>
      </c>
      <c r="N94" s="25">
        <f t="shared" si="7"/>
        <v>6614</v>
      </c>
      <c r="O94" s="25">
        <f t="shared" si="7"/>
        <v>0</v>
      </c>
      <c r="P94" s="25">
        <f t="shared" si="7"/>
        <v>11544</v>
      </c>
      <c r="Q94" s="25">
        <f t="shared" si="7"/>
        <v>3139</v>
      </c>
      <c r="R94" s="25">
        <f t="shared" si="7"/>
        <v>294</v>
      </c>
      <c r="S94" s="26">
        <f t="shared" si="7"/>
        <v>0</v>
      </c>
      <c r="T94" s="26"/>
    </row>
    <row r="95" ht="11.25"/>
    <row r="96" ht="11.25"/>
    <row r="97" ht="11.25"/>
    <row r="98" spans="1:20" ht="16.5">
      <c r="A98" s="87" t="s">
        <v>66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1:18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>
      <c r="A100" s="9" t="s">
        <v>7</v>
      </c>
    </row>
    <row r="101" spans="1:20" ht="36.75" customHeight="1" thickBot="1">
      <c r="A101" s="10" t="s">
        <v>8</v>
      </c>
      <c r="B101" s="10" t="s">
        <v>9</v>
      </c>
      <c r="C101" s="10" t="s">
        <v>10</v>
      </c>
      <c r="D101" s="10" t="s">
        <v>11</v>
      </c>
      <c r="E101" s="10" t="s">
        <v>12</v>
      </c>
      <c r="F101" s="11" t="s">
        <v>13</v>
      </c>
      <c r="G101" s="39" t="s">
        <v>14</v>
      </c>
      <c r="H101" s="39" t="s">
        <v>15</v>
      </c>
      <c r="I101" s="39" t="s">
        <v>16</v>
      </c>
      <c r="J101" s="39" t="s">
        <v>17</v>
      </c>
      <c r="K101" s="39" t="s">
        <v>18</v>
      </c>
      <c r="L101" s="39" t="s">
        <v>19</v>
      </c>
      <c r="M101" s="39" t="s">
        <v>20</v>
      </c>
      <c r="N101" s="39" t="s">
        <v>21</v>
      </c>
      <c r="O101" s="39" t="s">
        <v>22</v>
      </c>
      <c r="P101" s="39" t="s">
        <v>23</v>
      </c>
      <c r="Q101" s="39" t="s">
        <v>24</v>
      </c>
      <c r="R101" s="39" t="s">
        <v>25</v>
      </c>
      <c r="S101" s="12" t="s">
        <v>38</v>
      </c>
      <c r="T101" s="12" t="s">
        <v>27</v>
      </c>
    </row>
    <row r="102" spans="1:20" s="22" customFormat="1" ht="23.25" thickTop="1">
      <c r="A102" s="14">
        <v>1</v>
      </c>
      <c r="B102" s="14" t="s">
        <v>67</v>
      </c>
      <c r="C102" s="32" t="s">
        <v>16</v>
      </c>
      <c r="D102" s="32"/>
      <c r="E102" s="32"/>
      <c r="F102" s="16">
        <f aca="true" t="shared" si="8" ref="F102:F110">SUM(G102:R102)</f>
        <v>6810</v>
      </c>
      <c r="G102" s="76"/>
      <c r="H102" s="76"/>
      <c r="I102" s="76">
        <f>5910+900</f>
        <v>6810</v>
      </c>
      <c r="J102" s="76"/>
      <c r="K102" s="76"/>
      <c r="L102" s="76"/>
      <c r="M102" s="76"/>
      <c r="N102" s="76"/>
      <c r="O102" s="76"/>
      <c r="P102" s="76"/>
      <c r="Q102" s="76"/>
      <c r="R102" s="76"/>
      <c r="S102" s="31"/>
      <c r="T102" s="21"/>
    </row>
    <row r="103" spans="1:20" s="22" customFormat="1" ht="11.25">
      <c r="A103" s="14">
        <v>2</v>
      </c>
      <c r="B103" s="14" t="s">
        <v>68</v>
      </c>
      <c r="C103" s="32" t="s">
        <v>19</v>
      </c>
      <c r="D103" s="32"/>
      <c r="E103" s="32"/>
      <c r="F103" s="16">
        <f t="shared" si="8"/>
        <v>2600</v>
      </c>
      <c r="G103" s="63"/>
      <c r="H103" s="19"/>
      <c r="I103" s="19"/>
      <c r="J103" s="19"/>
      <c r="K103" s="19"/>
      <c r="L103" s="68">
        <v>2600</v>
      </c>
      <c r="M103" s="19"/>
      <c r="N103" s="19"/>
      <c r="O103" s="19"/>
      <c r="P103" s="19"/>
      <c r="Q103" s="19"/>
      <c r="R103" s="19"/>
      <c r="S103" s="21"/>
      <c r="T103" s="21"/>
    </row>
    <row r="104" spans="1:20" s="22" customFormat="1" ht="11.25">
      <c r="A104" s="14">
        <v>3</v>
      </c>
      <c r="B104" s="14" t="s">
        <v>69</v>
      </c>
      <c r="C104" s="32" t="s">
        <v>19</v>
      </c>
      <c r="D104" s="32"/>
      <c r="E104" s="32"/>
      <c r="F104" s="16">
        <f t="shared" si="8"/>
        <v>2600</v>
      </c>
      <c r="G104" s="19"/>
      <c r="H104" s="19"/>
      <c r="I104" s="19"/>
      <c r="J104" s="19"/>
      <c r="K104" s="19"/>
      <c r="L104" s="19">
        <v>2600</v>
      </c>
      <c r="M104" s="19"/>
      <c r="N104" s="19"/>
      <c r="O104" s="19"/>
      <c r="P104" s="19"/>
      <c r="Q104" s="19"/>
      <c r="R104" s="19"/>
      <c r="S104" s="21"/>
      <c r="T104" s="21"/>
    </row>
    <row r="105" spans="1:20" s="22" customFormat="1" ht="22.5" hidden="1">
      <c r="A105" s="14">
        <v>4</v>
      </c>
      <c r="B105" s="14" t="s">
        <v>70</v>
      </c>
      <c r="C105" s="32" t="s">
        <v>21</v>
      </c>
      <c r="D105" s="32"/>
      <c r="E105" s="32"/>
      <c r="F105" s="16">
        <f t="shared" si="8"/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1"/>
      <c r="T105" s="21"/>
    </row>
    <row r="106" spans="1:21" s="22" customFormat="1" ht="11.25">
      <c r="A106" s="14">
        <v>4</v>
      </c>
      <c r="B106" s="14" t="s">
        <v>71</v>
      </c>
      <c r="C106" s="32" t="s">
        <v>22</v>
      </c>
      <c r="D106" s="32"/>
      <c r="E106" s="32"/>
      <c r="F106" s="16">
        <f t="shared" si="8"/>
        <v>25500</v>
      </c>
      <c r="G106" s="19"/>
      <c r="H106" s="19"/>
      <c r="I106" s="19"/>
      <c r="J106" s="19"/>
      <c r="K106" s="19"/>
      <c r="L106" s="19"/>
      <c r="M106" s="19"/>
      <c r="N106" s="19"/>
      <c r="O106" s="19">
        <v>25500</v>
      </c>
      <c r="P106" s="19"/>
      <c r="Q106" s="19"/>
      <c r="R106" s="19"/>
      <c r="S106" s="21"/>
      <c r="T106" s="21"/>
      <c r="U106" s="22">
        <v>51000</v>
      </c>
    </row>
    <row r="107" spans="1:20" s="22" customFormat="1" ht="22.5">
      <c r="A107" s="14">
        <v>5</v>
      </c>
      <c r="B107" s="14" t="s">
        <v>72</v>
      </c>
      <c r="C107" s="32" t="s">
        <v>22</v>
      </c>
      <c r="D107" s="32"/>
      <c r="E107" s="32"/>
      <c r="F107" s="16">
        <f t="shared" si="8"/>
        <v>38000</v>
      </c>
      <c r="G107" s="19"/>
      <c r="H107" s="19"/>
      <c r="I107" s="19"/>
      <c r="J107" s="19"/>
      <c r="K107" s="19"/>
      <c r="L107" s="19"/>
      <c r="M107" s="19"/>
      <c r="N107" s="19"/>
      <c r="O107" s="19">
        <v>38000</v>
      </c>
      <c r="P107" s="19"/>
      <c r="Q107" s="19"/>
      <c r="R107" s="19"/>
      <c r="S107" s="21"/>
      <c r="T107" s="21"/>
    </row>
    <row r="108" spans="1:20" s="22" customFormat="1" ht="22.5">
      <c r="A108" s="14">
        <v>6</v>
      </c>
      <c r="B108" s="14" t="s">
        <v>73</v>
      </c>
      <c r="C108" s="32" t="s">
        <v>23</v>
      </c>
      <c r="D108" s="32"/>
      <c r="E108" s="32"/>
      <c r="F108" s="16">
        <f t="shared" si="8"/>
        <v>19200</v>
      </c>
      <c r="G108" s="63"/>
      <c r="H108" s="19"/>
      <c r="I108" s="19"/>
      <c r="J108" s="19"/>
      <c r="K108" s="19"/>
      <c r="L108" s="68"/>
      <c r="M108" s="19"/>
      <c r="N108" s="19"/>
      <c r="O108" s="19">
        <v>19200</v>
      </c>
      <c r="P108" s="19"/>
      <c r="Q108" s="19"/>
      <c r="R108" s="19"/>
      <c r="S108" s="21"/>
      <c r="T108" s="21"/>
    </row>
    <row r="109" spans="1:20" s="22" customFormat="1" ht="11.25">
      <c r="A109" s="14">
        <v>7</v>
      </c>
      <c r="B109" s="14" t="s">
        <v>74</v>
      </c>
      <c r="C109" s="32" t="s">
        <v>18</v>
      </c>
      <c r="D109" s="32"/>
      <c r="E109" s="32"/>
      <c r="F109" s="16">
        <f t="shared" si="8"/>
        <v>2100</v>
      </c>
      <c r="G109" s="63"/>
      <c r="H109" s="19"/>
      <c r="I109" s="19"/>
      <c r="J109" s="19"/>
      <c r="K109" s="19">
        <v>2100</v>
      </c>
      <c r="L109" s="68"/>
      <c r="M109" s="19"/>
      <c r="N109" s="19"/>
      <c r="O109" s="19"/>
      <c r="P109" s="19"/>
      <c r="Q109" s="19"/>
      <c r="R109" s="19"/>
      <c r="S109" s="21"/>
      <c r="T109" s="21"/>
    </row>
    <row r="110" spans="1:20" s="22" customFormat="1" ht="22.5">
      <c r="A110" s="14">
        <v>8</v>
      </c>
      <c r="B110" s="14" t="s">
        <v>75</v>
      </c>
      <c r="C110" s="32" t="s">
        <v>19</v>
      </c>
      <c r="D110" s="32"/>
      <c r="E110" s="32"/>
      <c r="F110" s="16">
        <f t="shared" si="8"/>
        <v>12000</v>
      </c>
      <c r="G110" s="63"/>
      <c r="H110" s="19"/>
      <c r="I110" s="19"/>
      <c r="J110" s="19"/>
      <c r="K110" s="19"/>
      <c r="L110" s="68">
        <v>12000</v>
      </c>
      <c r="M110" s="19"/>
      <c r="N110" s="19"/>
      <c r="O110" s="19"/>
      <c r="P110" s="19"/>
      <c r="Q110" s="19"/>
      <c r="R110" s="19"/>
      <c r="S110" s="21"/>
      <c r="T110" s="21"/>
    </row>
    <row r="111" spans="1:20" s="22" customFormat="1" ht="11.25" hidden="1">
      <c r="A111" s="14"/>
      <c r="B111" s="14"/>
      <c r="C111" s="32"/>
      <c r="D111" s="32"/>
      <c r="E111" s="32"/>
      <c r="F111" s="16"/>
      <c r="G111" s="63"/>
      <c r="H111" s="19"/>
      <c r="I111" s="19"/>
      <c r="J111" s="19"/>
      <c r="K111" s="19"/>
      <c r="L111" s="68"/>
      <c r="M111" s="19"/>
      <c r="N111" s="19"/>
      <c r="O111" s="19"/>
      <c r="P111" s="19"/>
      <c r="Q111" s="19"/>
      <c r="R111" s="19"/>
      <c r="S111" s="21"/>
      <c r="T111" s="21"/>
    </row>
    <row r="112" spans="1:20" s="27" customFormat="1" ht="10.5">
      <c r="A112" s="23"/>
      <c r="B112" s="23" t="s">
        <v>31</v>
      </c>
      <c r="C112" s="24"/>
      <c r="D112" s="24"/>
      <c r="E112" s="24"/>
      <c r="F112" s="25">
        <f>SUM(G112:R112)</f>
        <v>108810</v>
      </c>
      <c r="G112" s="25">
        <f aca="true" t="shared" si="9" ref="G112:S112">SUM(G102:G111)</f>
        <v>0</v>
      </c>
      <c r="H112" s="25">
        <f t="shared" si="9"/>
        <v>0</v>
      </c>
      <c r="I112" s="25">
        <f t="shared" si="9"/>
        <v>6810</v>
      </c>
      <c r="J112" s="25">
        <f t="shared" si="9"/>
        <v>0</v>
      </c>
      <c r="K112" s="25">
        <f t="shared" si="9"/>
        <v>2100</v>
      </c>
      <c r="L112" s="25">
        <f t="shared" si="9"/>
        <v>17200</v>
      </c>
      <c r="M112" s="25">
        <f t="shared" si="9"/>
        <v>0</v>
      </c>
      <c r="N112" s="25">
        <f t="shared" si="9"/>
        <v>0</v>
      </c>
      <c r="O112" s="25">
        <f t="shared" si="9"/>
        <v>82700</v>
      </c>
      <c r="P112" s="25">
        <f t="shared" si="9"/>
        <v>0</v>
      </c>
      <c r="Q112" s="25">
        <f t="shared" si="9"/>
        <v>0</v>
      </c>
      <c r="R112" s="25">
        <f t="shared" si="9"/>
        <v>0</v>
      </c>
      <c r="S112" s="26">
        <f t="shared" si="9"/>
        <v>0</v>
      </c>
      <c r="T112" s="26">
        <f>F112-S112</f>
        <v>108810</v>
      </c>
    </row>
    <row r="113" spans="3:20" s="27" customFormat="1" ht="10.5">
      <c r="C113" s="28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30"/>
      <c r="T113" s="30"/>
    </row>
    <row r="114" ht="11.25"/>
    <row r="115" ht="15">
      <c r="A115" s="9" t="s">
        <v>32</v>
      </c>
    </row>
    <row r="116" spans="1:20" ht="37.5" customHeight="1" thickBot="1">
      <c r="A116" s="10" t="s">
        <v>8</v>
      </c>
      <c r="B116" s="10" t="s">
        <v>9</v>
      </c>
      <c r="C116" s="10" t="s">
        <v>10</v>
      </c>
      <c r="D116" s="10" t="s">
        <v>11</v>
      </c>
      <c r="E116" s="10" t="s">
        <v>12</v>
      </c>
      <c r="F116" s="11" t="s">
        <v>13</v>
      </c>
      <c r="G116" s="39" t="s">
        <v>14</v>
      </c>
      <c r="H116" s="39" t="s">
        <v>15</v>
      </c>
      <c r="I116" s="39" t="s">
        <v>16</v>
      </c>
      <c r="J116" s="39" t="s">
        <v>17</v>
      </c>
      <c r="K116" s="39" t="s">
        <v>18</v>
      </c>
      <c r="L116" s="39" t="s">
        <v>19</v>
      </c>
      <c r="M116" s="39" t="s">
        <v>20</v>
      </c>
      <c r="N116" s="39" t="s">
        <v>21</v>
      </c>
      <c r="O116" s="39" t="s">
        <v>22</v>
      </c>
      <c r="P116" s="39" t="s">
        <v>23</v>
      </c>
      <c r="Q116" s="39" t="s">
        <v>24</v>
      </c>
      <c r="R116" s="39" t="s">
        <v>25</v>
      </c>
      <c r="S116" s="12" t="s">
        <v>38</v>
      </c>
      <c r="T116" s="12" t="s">
        <v>27</v>
      </c>
    </row>
    <row r="117" spans="1:21" s="22" customFormat="1" ht="12" hidden="1" thickTop="1">
      <c r="A117" s="14">
        <v>1</v>
      </c>
      <c r="B117" s="14" t="s">
        <v>76</v>
      </c>
      <c r="C117" s="32" t="s">
        <v>20</v>
      </c>
      <c r="D117" s="32"/>
      <c r="E117" s="32"/>
      <c r="F117" s="19">
        <f>SUM(G117:R117)</f>
        <v>0</v>
      </c>
      <c r="G117" s="34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1"/>
      <c r="T117" s="21"/>
      <c r="U117" s="35">
        <v>21000</v>
      </c>
    </row>
    <row r="118" spans="1:20" s="22" customFormat="1" ht="34.5" thickTop="1">
      <c r="A118" s="14">
        <v>1</v>
      </c>
      <c r="B118" s="14" t="s">
        <v>77</v>
      </c>
      <c r="C118" s="32" t="s">
        <v>78</v>
      </c>
      <c r="D118" s="32"/>
      <c r="E118" s="77"/>
      <c r="F118" s="19">
        <f>SUM(G118:R118)</f>
        <v>35909</v>
      </c>
      <c r="G118" s="34"/>
      <c r="H118" s="35">
        <v>30909</v>
      </c>
      <c r="I118" s="35"/>
      <c r="J118" s="35">
        <v>5000</v>
      </c>
      <c r="K118" s="35"/>
      <c r="L118" s="35"/>
      <c r="M118" s="35"/>
      <c r="N118" s="35"/>
      <c r="O118" s="35"/>
      <c r="P118" s="35"/>
      <c r="Q118" s="35"/>
      <c r="R118" s="35"/>
      <c r="S118" s="21"/>
      <c r="T118" s="21"/>
    </row>
    <row r="119" spans="1:20" ht="15" hidden="1">
      <c r="A119" s="13"/>
      <c r="B119" s="13"/>
      <c r="C119" s="43"/>
      <c r="D119" s="43"/>
      <c r="E119" s="43"/>
      <c r="F119" s="16"/>
      <c r="G119" s="76"/>
      <c r="H119" s="76"/>
      <c r="I119" s="76"/>
      <c r="J119" s="76"/>
      <c r="K119" s="68"/>
      <c r="L119" s="76"/>
      <c r="M119" s="76"/>
      <c r="N119" s="76"/>
      <c r="O119" s="76"/>
      <c r="P119" s="76"/>
      <c r="Q119" s="76"/>
      <c r="R119" s="76"/>
      <c r="S119" s="17"/>
      <c r="T119" s="17"/>
    </row>
    <row r="120" spans="1:20" s="27" customFormat="1" ht="12" customHeight="1">
      <c r="A120" s="23"/>
      <c r="B120" s="23" t="s">
        <v>31</v>
      </c>
      <c r="C120" s="24"/>
      <c r="D120" s="24"/>
      <c r="E120" s="24"/>
      <c r="F120" s="25">
        <f>SUM(G120:R120)</f>
        <v>35909</v>
      </c>
      <c r="G120" s="63"/>
      <c r="H120" s="63">
        <f aca="true" t="shared" si="10" ref="H120:P120">SUM(H117:H119)</f>
        <v>30909</v>
      </c>
      <c r="I120" s="63">
        <f t="shared" si="10"/>
        <v>0</v>
      </c>
      <c r="J120" s="63">
        <f t="shared" si="10"/>
        <v>5000</v>
      </c>
      <c r="K120" s="63">
        <f t="shared" si="10"/>
        <v>0</v>
      </c>
      <c r="L120" s="63">
        <f t="shared" si="10"/>
        <v>0</v>
      </c>
      <c r="M120" s="63">
        <f t="shared" si="10"/>
        <v>0</v>
      </c>
      <c r="N120" s="63">
        <f t="shared" si="10"/>
        <v>0</v>
      </c>
      <c r="O120" s="63">
        <f t="shared" si="10"/>
        <v>0</v>
      </c>
      <c r="P120" s="63">
        <f t="shared" si="10"/>
        <v>0</v>
      </c>
      <c r="Q120" s="63"/>
      <c r="R120" s="63"/>
      <c r="S120" s="26">
        <f>SUM(S117:S119)</f>
        <v>0</v>
      </c>
      <c r="T120" s="26">
        <f>F120-S120</f>
        <v>35909</v>
      </c>
    </row>
    <row r="121" spans="3:20" s="27" customFormat="1" ht="10.5" hidden="1">
      <c r="C121" s="28"/>
      <c r="D121" s="28"/>
      <c r="E121" s="28"/>
      <c r="F121" s="29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30"/>
      <c r="T121" s="30"/>
    </row>
    <row r="122" spans="1:20" s="27" customFormat="1" ht="14.25" hidden="1">
      <c r="A122" s="9" t="s">
        <v>79</v>
      </c>
      <c r="C122" s="28"/>
      <c r="D122" s="28"/>
      <c r="E122" s="28"/>
      <c r="F122" s="29"/>
      <c r="S122" s="30"/>
      <c r="T122" s="30"/>
    </row>
    <row r="123" spans="1:18" ht="45.75" customHeight="1" hidden="1" thickBot="1">
      <c r="A123" s="10" t="s">
        <v>8</v>
      </c>
      <c r="B123" s="10" t="s">
        <v>9</v>
      </c>
      <c r="C123" s="10" t="s">
        <v>10</v>
      </c>
      <c r="D123" s="10"/>
      <c r="E123" s="10"/>
      <c r="F123" s="11" t="s">
        <v>37</v>
      </c>
      <c r="G123" s="39" t="s">
        <v>14</v>
      </c>
      <c r="H123" s="39" t="s">
        <v>15</v>
      </c>
      <c r="I123" s="39" t="s">
        <v>16</v>
      </c>
      <c r="J123" s="39" t="s">
        <v>17</v>
      </c>
      <c r="K123" s="39" t="s">
        <v>18</v>
      </c>
      <c r="L123" s="39" t="s">
        <v>19</v>
      </c>
      <c r="M123" s="39" t="s">
        <v>20</v>
      </c>
      <c r="N123" s="39" t="s">
        <v>21</v>
      </c>
      <c r="O123" s="39" t="s">
        <v>22</v>
      </c>
      <c r="P123" s="39" t="s">
        <v>23</v>
      </c>
      <c r="Q123" s="39" t="s">
        <v>24</v>
      </c>
      <c r="R123" s="39" t="s">
        <v>25</v>
      </c>
    </row>
    <row r="124" spans="1:18" ht="15.75" hidden="1" thickTop="1">
      <c r="A124" s="14">
        <v>1</v>
      </c>
      <c r="B124" s="14"/>
      <c r="C124" s="32"/>
      <c r="D124" s="32"/>
      <c r="E124" s="32"/>
      <c r="F124" s="19">
        <f>SUM(G124:R124)</f>
        <v>0</v>
      </c>
      <c r="G124" s="34"/>
      <c r="H124" s="34"/>
      <c r="I124" s="34"/>
      <c r="J124" s="34"/>
      <c r="K124" s="35"/>
      <c r="L124" s="35"/>
      <c r="M124" s="35"/>
      <c r="N124" s="34"/>
      <c r="O124" s="34"/>
      <c r="P124" s="34"/>
      <c r="Q124" s="34"/>
      <c r="R124" s="34"/>
    </row>
    <row r="125" spans="1:18" ht="15" hidden="1">
      <c r="A125" s="23"/>
      <c r="B125" s="23" t="s">
        <v>31</v>
      </c>
      <c r="C125" s="24"/>
      <c r="D125" s="24"/>
      <c r="E125" s="24"/>
      <c r="F125" s="25">
        <f>SUM(G125:R125)</f>
        <v>0</v>
      </c>
      <c r="G125" s="63"/>
      <c r="H125" s="63"/>
      <c r="I125" s="63"/>
      <c r="J125" s="63"/>
      <c r="K125" s="63"/>
      <c r="L125" s="63">
        <f>L124</f>
        <v>0</v>
      </c>
      <c r="M125" s="63"/>
      <c r="N125" s="63"/>
      <c r="O125" s="63"/>
      <c r="P125" s="63"/>
      <c r="Q125" s="63"/>
      <c r="R125" s="63"/>
    </row>
    <row r="126" spans="1:18" ht="15" hidden="1">
      <c r="A126" s="27"/>
      <c r="B126" s="27"/>
      <c r="C126" s="28"/>
      <c r="D126" s="28"/>
      <c r="E126" s="28"/>
      <c r="F126" s="29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1:18" ht="15" hidden="1">
      <c r="A127" s="27"/>
      <c r="B127" s="27"/>
      <c r="C127" s="28"/>
      <c r="D127" s="28"/>
      <c r="E127" s="28"/>
      <c r="F127" s="29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ht="15" hidden="1">
      <c r="A128" s="9" t="s">
        <v>80</v>
      </c>
    </row>
    <row r="129" spans="1:20" ht="36.75" customHeight="1" hidden="1" thickBot="1">
      <c r="A129" s="10" t="s">
        <v>8</v>
      </c>
      <c r="B129" s="10" t="s">
        <v>9</v>
      </c>
      <c r="C129" s="10" t="s">
        <v>10</v>
      </c>
      <c r="D129" s="10" t="s">
        <v>11</v>
      </c>
      <c r="E129" s="10" t="s">
        <v>12</v>
      </c>
      <c r="F129" s="11" t="s">
        <v>81</v>
      </c>
      <c r="G129" s="39" t="s">
        <v>14</v>
      </c>
      <c r="H129" s="39" t="s">
        <v>15</v>
      </c>
      <c r="I129" s="39" t="s">
        <v>16</v>
      </c>
      <c r="J129" s="39" t="s">
        <v>17</v>
      </c>
      <c r="K129" s="39" t="s">
        <v>18</v>
      </c>
      <c r="L129" s="39" t="s">
        <v>19</v>
      </c>
      <c r="M129" s="39" t="s">
        <v>20</v>
      </c>
      <c r="N129" s="39" t="s">
        <v>21</v>
      </c>
      <c r="O129" s="39" t="s">
        <v>22</v>
      </c>
      <c r="P129" s="39" t="s">
        <v>23</v>
      </c>
      <c r="Q129" s="39" t="s">
        <v>24</v>
      </c>
      <c r="R129" s="39" t="s">
        <v>25</v>
      </c>
      <c r="S129" s="12" t="s">
        <v>82</v>
      </c>
      <c r="T129" s="79"/>
    </row>
    <row r="130" spans="1:20" s="22" customFormat="1" ht="12" hidden="1" thickTop="1">
      <c r="A130" s="14">
        <v>1</v>
      </c>
      <c r="B130" s="14"/>
      <c r="C130" s="32"/>
      <c r="D130" s="32"/>
      <c r="E130" s="32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31"/>
      <c r="T130" s="72" t="s">
        <v>83</v>
      </c>
    </row>
    <row r="131" spans="1:20" s="22" customFormat="1" ht="11.25" hidden="1">
      <c r="A131" s="14">
        <v>2</v>
      </c>
      <c r="B131" s="14"/>
      <c r="C131" s="32"/>
      <c r="D131" s="32"/>
      <c r="E131" s="3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1"/>
      <c r="T131" s="80"/>
    </row>
    <row r="132" spans="1:20" s="22" customFormat="1" ht="11.25" hidden="1">
      <c r="A132" s="14">
        <v>3</v>
      </c>
      <c r="B132" s="14"/>
      <c r="C132" s="32"/>
      <c r="D132" s="32"/>
      <c r="E132" s="32"/>
      <c r="F132" s="19"/>
      <c r="G132" s="19"/>
      <c r="H132" s="19"/>
      <c r="I132" s="19"/>
      <c r="J132" s="68"/>
      <c r="K132" s="68"/>
      <c r="L132" s="68"/>
      <c r="M132" s="68"/>
      <c r="N132" s="68"/>
      <c r="O132" s="68"/>
      <c r="P132" s="68"/>
      <c r="Q132" s="19"/>
      <c r="R132" s="19"/>
      <c r="S132" s="21"/>
      <c r="T132" s="80"/>
    </row>
    <row r="133" spans="1:20" s="22" customFormat="1" ht="11.25" hidden="1">
      <c r="A133" s="14">
        <v>4</v>
      </c>
      <c r="B133" s="14"/>
      <c r="C133" s="32"/>
      <c r="D133" s="32"/>
      <c r="E133" s="32"/>
      <c r="F133" s="19"/>
      <c r="G133" s="19"/>
      <c r="H133" s="19"/>
      <c r="I133" s="19"/>
      <c r="J133" s="68"/>
      <c r="K133" s="68"/>
      <c r="L133" s="68"/>
      <c r="M133" s="68"/>
      <c r="N133" s="68"/>
      <c r="O133" s="68"/>
      <c r="P133" s="68"/>
      <c r="Q133" s="19"/>
      <c r="R133" s="19"/>
      <c r="S133" s="21"/>
      <c r="T133" s="80"/>
    </row>
    <row r="134" spans="1:20" s="22" customFormat="1" ht="11.25" hidden="1">
      <c r="A134" s="14"/>
      <c r="B134" s="14"/>
      <c r="C134" s="32"/>
      <c r="D134" s="32"/>
      <c r="E134" s="32"/>
      <c r="F134" s="19"/>
      <c r="G134" s="19"/>
      <c r="H134" s="19"/>
      <c r="I134" s="19"/>
      <c r="J134" s="68"/>
      <c r="K134" s="68"/>
      <c r="L134" s="68"/>
      <c r="M134" s="68"/>
      <c r="N134" s="68"/>
      <c r="O134" s="68"/>
      <c r="P134" s="68"/>
      <c r="Q134" s="19"/>
      <c r="R134" s="19"/>
      <c r="S134" s="21"/>
      <c r="T134" s="80"/>
    </row>
    <row r="135" spans="1:19" ht="15" hidden="1">
      <c r="A135" s="14"/>
      <c r="B135" s="13"/>
      <c r="C135" s="43"/>
      <c r="D135" s="43"/>
      <c r="E135" s="43"/>
      <c r="F135" s="19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7"/>
    </row>
    <row r="136" spans="1:20" s="27" customFormat="1" ht="10.5" hidden="1">
      <c r="A136" s="23"/>
      <c r="B136" s="23" t="s">
        <v>31</v>
      </c>
      <c r="C136" s="24"/>
      <c r="D136" s="24"/>
      <c r="E136" s="24"/>
      <c r="F136" s="25"/>
      <c r="G136" s="25"/>
      <c r="H136" s="25"/>
      <c r="I136" s="25">
        <f aca="true" t="shared" si="11" ref="I136:P136">SUM(I130:I135)</f>
        <v>0</v>
      </c>
      <c r="J136" s="25">
        <f t="shared" si="11"/>
        <v>0</v>
      </c>
      <c r="K136" s="25">
        <f t="shared" si="11"/>
        <v>0</v>
      </c>
      <c r="L136" s="25">
        <f t="shared" si="11"/>
        <v>0</v>
      </c>
      <c r="M136" s="25">
        <f t="shared" si="11"/>
        <v>0</v>
      </c>
      <c r="N136" s="25">
        <f t="shared" si="11"/>
        <v>0</v>
      </c>
      <c r="O136" s="25">
        <f t="shared" si="11"/>
        <v>0</v>
      </c>
      <c r="P136" s="25">
        <f t="shared" si="11"/>
        <v>0</v>
      </c>
      <c r="Q136" s="25"/>
      <c r="R136" s="25"/>
      <c r="S136" s="26">
        <f>SUM(S130:S135)</f>
        <v>0</v>
      </c>
      <c r="T136" s="30"/>
    </row>
    <row r="137" ht="11.25"/>
    <row r="138" ht="15">
      <c r="A138" s="1" t="s">
        <v>84</v>
      </c>
    </row>
    <row r="139" ht="11.25"/>
    <row r="140" spans="2:20" s="81" customFormat="1" ht="12">
      <c r="B140" s="81" t="s">
        <v>85</v>
      </c>
      <c r="C140" s="82" t="s">
        <v>86</v>
      </c>
      <c r="D140" s="82"/>
      <c r="E140" s="82"/>
      <c r="F140" s="83"/>
      <c r="S140" s="84"/>
      <c r="T140" s="84"/>
    </row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spans="19:20" s="1" customFormat="1" ht="11.25">
      <c r="S151" s="4"/>
      <c r="T151" s="4"/>
    </row>
    <row r="152" ht="11.25"/>
    <row r="153" ht="11.25"/>
    <row r="154" spans="19:20" s="1" customFormat="1" ht="11.25">
      <c r="S154" s="4"/>
      <c r="T154" s="4"/>
    </row>
    <row r="155" ht="11.25"/>
    <row r="156" ht="11.25"/>
    <row r="157" spans="19:20" s="1" customFormat="1" ht="11.25">
      <c r="S157" s="4"/>
      <c r="T157" s="4"/>
    </row>
    <row r="225" ht="11.25"/>
    <row r="226" ht="11.25"/>
    <row r="227" ht="11.25"/>
    <row r="228" ht="11.25"/>
    <row r="229" ht="11.25"/>
    <row r="230" ht="11.25"/>
    <row r="231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</sheetData>
  <sheetProtection/>
  <mergeCells count="5">
    <mergeCell ref="A5:T5"/>
    <mergeCell ref="A6:T6"/>
    <mergeCell ref="A7:F7"/>
    <mergeCell ref="A9:T9"/>
    <mergeCell ref="A98:T98"/>
  </mergeCells>
  <printOptions horizontalCentered="1"/>
  <pageMargins left="0.39370078740157505" right="0" top="0.551181102362205" bottom="0.39370078740157505" header="0" footer="0"/>
  <pageSetup fitToHeight="0" fitToWidth="0" orientation="portrait" paperSize="9"/>
  <headerFooter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 Briežkalna</dc:creator>
  <cp:keywords/>
  <dc:description/>
  <cp:lastModifiedBy>Maija Ozola</cp:lastModifiedBy>
  <cp:lastPrinted>2019-01-25T11:29:41Z</cp:lastPrinted>
  <dcterms:created xsi:type="dcterms:W3CDTF">2019-01-08T06:49:10Z</dcterms:created>
  <dcterms:modified xsi:type="dcterms:W3CDTF">2019-01-30T06:59:29Z</dcterms:modified>
  <cp:category/>
  <cp:version/>
  <cp:contentType/>
  <cp:contentStatus/>
</cp:coreProperties>
</file>