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tabRatio="256" activeTab="0"/>
  </bookViews>
  <sheets>
    <sheet name="Darba plāns_2020" sheetId="1" r:id="rId1"/>
    <sheet name="Sheet3" sheetId="2" r:id="rId2"/>
    <sheet name="Sheet4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<sst xmlns="http://schemas.openxmlformats.org/spreadsheetml/2006/main" count="1261" uniqueCount="451">
  <si>
    <t>OGRES NOVADA PAŠVALDĪBAS AĢENTŪRAS</t>
  </si>
  <si>
    <t>“OGRES NOVADA KULTŪRAS CENTRS”</t>
  </si>
  <si>
    <t>Laiks</t>
  </si>
  <si>
    <t>Pasākums</t>
  </si>
  <si>
    <t>EKK</t>
  </si>
  <si>
    <t>Izdevumu apraksts</t>
  </si>
  <si>
    <t>SL (EUR)</t>
  </si>
  <si>
    <t>Kopā (EUR)</t>
  </si>
  <si>
    <t>Plānotie ieņēmumi</t>
  </si>
  <si>
    <t>Atbildīgais</t>
  </si>
  <si>
    <t>Kopā</t>
  </si>
  <si>
    <t>PF (EUR)</t>
  </si>
  <si>
    <t>SL</t>
  </si>
  <si>
    <t xml:space="preserve">PF </t>
  </si>
  <si>
    <t xml:space="preserve">Kopā </t>
  </si>
  <si>
    <t>11.01.</t>
  </si>
  <si>
    <t xml:space="preserve">Deju zāle -Gemstone studio </t>
  </si>
  <si>
    <t>25.01.</t>
  </si>
  <si>
    <t>I.Caunīte</t>
  </si>
  <si>
    <t>08.04.</t>
  </si>
  <si>
    <t>LZ VISC- skolu deju kolektīvu skate</t>
  </si>
  <si>
    <t>30.04.</t>
  </si>
  <si>
    <t>23.04.</t>
  </si>
  <si>
    <t>MZ VISC Reģionālā skolu koru skate</t>
  </si>
  <si>
    <t>LZ PII "Zelta sietiņš" koncerts</t>
  </si>
  <si>
    <t>23.05.</t>
  </si>
  <si>
    <t>LZ Deju studija "Triumfs"</t>
  </si>
  <si>
    <t>24.05.</t>
  </si>
  <si>
    <t>Anete Antrope LZ/MZ</t>
  </si>
  <si>
    <t>20.01.</t>
  </si>
  <si>
    <t>Barikāžu dienai veltīts pasākums</t>
  </si>
  <si>
    <t>Autorlīgums</t>
  </si>
  <si>
    <t>Par filmu demonstrēšanu</t>
  </si>
  <si>
    <t>Darba dev.soc.nod.5%</t>
  </si>
  <si>
    <t>Noformējuma materiāli + malka</t>
  </si>
  <si>
    <t>Jūnijs</t>
  </si>
  <si>
    <t>Saulgriežu vakara tirdziņš</t>
  </si>
  <si>
    <t>Autorlīgums (mākslinieciskā programma)</t>
  </si>
  <si>
    <t>Matriāli noformējumam</t>
  </si>
  <si>
    <t>Līgo balle</t>
  </si>
  <si>
    <t xml:space="preserve">Deju mūzikas grupa </t>
  </si>
  <si>
    <t>Skatuve (4*6 m) ar gaismām</t>
  </si>
  <si>
    <t>Ziedi, vītnes, meijas, malka</t>
  </si>
  <si>
    <t>Reprezentācijas izdevumi</t>
  </si>
  <si>
    <t xml:space="preserve"> 2 gb.WC noma </t>
  </si>
  <si>
    <t>Apsardze</t>
  </si>
  <si>
    <t>Mākslinieki (autorlīgumi)</t>
  </si>
  <si>
    <t>Ziemassvētku tirdziņš</t>
  </si>
  <si>
    <t>Decembris</t>
  </si>
  <si>
    <t>Noformējums</t>
  </si>
  <si>
    <t>Muzikālā programma</t>
  </si>
  <si>
    <t>Novembris</t>
  </si>
  <si>
    <t>Oktobris</t>
  </si>
  <si>
    <t>Marts</t>
  </si>
  <si>
    <t>Februāris</t>
  </si>
  <si>
    <t>Pa gadu</t>
  </si>
  <si>
    <t>16 kino filmu demonstrēšana</t>
  </si>
  <si>
    <t>18.01.</t>
  </si>
  <si>
    <t>D.Nikolaisone</t>
  </si>
  <si>
    <t>15.02.</t>
  </si>
  <si>
    <t>08.02.</t>
  </si>
  <si>
    <t>29.02.</t>
  </si>
  <si>
    <t>10.05.</t>
  </si>
  <si>
    <t>Svilpastes sadraudzības koncerts</t>
  </si>
  <si>
    <t>16.05.</t>
  </si>
  <si>
    <t>28.05.</t>
  </si>
  <si>
    <t>30.05.</t>
  </si>
  <si>
    <t>Pīlādzītis pavasara atskaites koncerts</t>
  </si>
  <si>
    <t>04.06.</t>
  </si>
  <si>
    <t>11.06.</t>
  </si>
  <si>
    <t>Ģimenes diena</t>
  </si>
  <si>
    <t>19.06.</t>
  </si>
  <si>
    <t>Grupa Musiq</t>
  </si>
  <si>
    <t>L.Baumane</t>
  </si>
  <si>
    <t>Rēķins</t>
  </si>
  <si>
    <t>Prezentācijas izdevumi</t>
  </si>
  <si>
    <t>30.01.</t>
  </si>
  <si>
    <t xml:space="preserve">Kultūras pakalpojuma LĪGUMS ar VSIA “Latvijas koncerti” </t>
  </si>
  <si>
    <t>autorlīgums</t>
  </si>
  <si>
    <t>Darba dev.soc.n.5%</t>
  </si>
  <si>
    <t>ziedi</t>
  </si>
  <si>
    <t>video materiālu sagatavošana</t>
  </si>
  <si>
    <t>14.02.</t>
  </si>
  <si>
    <t>Nacionālā teātra izrāde</t>
  </si>
  <si>
    <t>Kultūras pakalpojuma LĪGUMS ar NT</t>
  </si>
  <si>
    <t xml:space="preserve">Sipenieces šovs </t>
  </si>
  <si>
    <t>14.03.</t>
  </si>
  <si>
    <t>VDT izrāde "Venēra kažokā"</t>
  </si>
  <si>
    <t>20.03.</t>
  </si>
  <si>
    <t>Kamermūzika SARUNA AR BAHU /Mazā zāle</t>
  </si>
  <si>
    <t>Kora GRĪVA jubilejas koncerts</t>
  </si>
  <si>
    <t>12.04.</t>
  </si>
  <si>
    <t>Lieldienas</t>
  </si>
  <si>
    <t>pasākuma vadītājs(autoratl)</t>
  </si>
  <si>
    <t>Materiāli kult.pasākumam / noformējums</t>
  </si>
  <si>
    <t>17.04.</t>
  </si>
  <si>
    <t>Teātra izrāde Daugavpils teātris</t>
  </si>
  <si>
    <t>Kultūras pakalpojuma LĪGUMS arDP teātri</t>
  </si>
  <si>
    <t>LR Neatkarības deklarācijas pasludināšanas gadadiena</t>
  </si>
  <si>
    <t>D.Kalniņš un R.Pauls</t>
  </si>
  <si>
    <t>Izstāde Mākslas zonā</t>
  </si>
  <si>
    <t xml:space="preserve">Materiāli </t>
  </si>
  <si>
    <t>Pie Zelta liepas un uz kāpnēm</t>
  </si>
  <si>
    <t>L. Baumane</t>
  </si>
  <si>
    <t>Materiāli kult.pasākumam</t>
  </si>
  <si>
    <t>21.06.</t>
  </si>
  <si>
    <t>Saulgrieži Plāterē</t>
  </si>
  <si>
    <t>Folkloras darbnīcas</t>
  </si>
  <si>
    <t>Autoratlīdzība folkloras kopai</t>
  </si>
  <si>
    <t>Pasākuma vadītājs (autoratlīdzība)</t>
  </si>
  <si>
    <t xml:space="preserve">Scenogrāfija </t>
  </si>
  <si>
    <t xml:space="preserve">Tualetes noma </t>
  </si>
  <si>
    <t>Materiāli</t>
  </si>
  <si>
    <t>Kultūras pakalpojuma līgums</t>
  </si>
  <si>
    <t>21. - 22.08.</t>
  </si>
  <si>
    <t>Pilsētas svētki</t>
  </si>
  <si>
    <t>Septembris</t>
  </si>
  <si>
    <t>Koncerts</t>
  </si>
  <si>
    <t>Teātra izrāde Liepājas t.</t>
  </si>
  <si>
    <t>Teātris / Daugavpils vai kāds cits</t>
  </si>
  <si>
    <t>Lāčplēša diena</t>
  </si>
  <si>
    <t>Scenogrāfija, materiāli</t>
  </si>
  <si>
    <t xml:space="preserve">Autorlīgums </t>
  </si>
  <si>
    <t>11.11.</t>
  </si>
  <si>
    <t>18.11.</t>
  </si>
  <si>
    <t>Salūts</t>
  </si>
  <si>
    <t>Scenogrāfija</t>
  </si>
  <si>
    <t>Autorlīgumi</t>
  </si>
  <si>
    <t>Lielais Vecgada koncerts</t>
  </si>
  <si>
    <t>Teātris / Daugavpils v.kāds cits</t>
  </si>
  <si>
    <t>31.12.</t>
  </si>
  <si>
    <t>Jaungada balle</t>
  </si>
  <si>
    <t>Mūzikas grupa (rēķins)</t>
  </si>
  <si>
    <t>Pasākuma vadītājs (autoratl)</t>
  </si>
  <si>
    <t>DJ autorlīgums</t>
  </si>
  <si>
    <t>Šovprogramma (rēķins)</t>
  </si>
  <si>
    <t>10.11.</t>
  </si>
  <si>
    <t>Mārtiņdiena</t>
  </si>
  <si>
    <t>Janvāris</t>
  </si>
  <si>
    <t>L. Indriksone</t>
  </si>
  <si>
    <t>Tēatris pirmsskolas vecuma bērniem</t>
  </si>
  <si>
    <t xml:space="preserve">Prezentācijas izdevumi </t>
  </si>
  <si>
    <t xml:space="preserve"> Multfilma "Lote un pazudušie pūķi"</t>
  </si>
  <si>
    <t>Pakalpojuma līgums ar studiju Rija</t>
  </si>
  <si>
    <t>Leļļu teātris</t>
  </si>
  <si>
    <t>Emīls un Berlīnes zēni</t>
  </si>
  <si>
    <t>Pakalpojuma līgums ar Leļļu teātri</t>
  </si>
  <si>
    <t>L.Indriksone</t>
  </si>
  <si>
    <t>Animācijas brigādes animācijas filmas</t>
  </si>
  <si>
    <t>Pakalpojuma līgums ar Animācijas brigādi</t>
  </si>
  <si>
    <t>Multfilma pirmsskolai Lielais ceļojums</t>
  </si>
  <si>
    <t>Pakalpojuma līgums ar Kinopunkts.lv</t>
  </si>
  <si>
    <t>Pīlādzītis sadraudzības koncerts</t>
  </si>
  <si>
    <t>Multimediāls šovs "Multizauri"</t>
  </si>
  <si>
    <t>Aprīlis</t>
  </si>
  <si>
    <t>Teātra izrāde pirmskolai</t>
  </si>
  <si>
    <t>Pakalpojuma līgums</t>
  </si>
  <si>
    <t>Multfilma "Lupatiņi" sērija</t>
  </si>
  <si>
    <t>Svilpastes atskaites koncerts</t>
  </si>
  <si>
    <t>Ziedi</t>
  </si>
  <si>
    <t>Autorlīgums vadītājam</t>
  </si>
  <si>
    <t>Izklaides programmas bērniem</t>
  </si>
  <si>
    <t>Teātris pirmsskolas bērniem</t>
  </si>
  <si>
    <t>Multfilma Bize un Neguļa</t>
  </si>
  <si>
    <t>Teātris skolas vecuma bērniem</t>
  </si>
  <si>
    <t>Multfilmas pirmsskolas vecuma bērniem</t>
  </si>
  <si>
    <t>Ziemassvētku koncerts bērniem</t>
  </si>
  <si>
    <t>Svilpastes Ziemassvētku koncerts</t>
  </si>
  <si>
    <t>Pīlādzītis Ziemassvētku koncerts</t>
  </si>
  <si>
    <t>Autorlīgums pasākuma vadītājam</t>
  </si>
  <si>
    <t>Pilsētas Ziemassvētku egles iedegšana</t>
  </si>
  <si>
    <t>Maijs</t>
  </si>
  <si>
    <t>I.Eglīte</t>
  </si>
  <si>
    <t>Tualešu noma</t>
  </si>
  <si>
    <t>Transporta pakalpojumi</t>
  </si>
  <si>
    <t>Upes koncerti (1.)</t>
  </si>
  <si>
    <t>Upes koncerti (2.)</t>
  </si>
  <si>
    <t>Upes koncerti (3.)</t>
  </si>
  <si>
    <t xml:space="preserve"> Upes koncerti (4.)</t>
  </si>
  <si>
    <t>TDA OGRE atskaites koncerts</t>
  </si>
  <si>
    <t>Mediķis (uzņ.līgums)</t>
  </si>
  <si>
    <t>Darba dev.soc.n.24.09%</t>
  </si>
  <si>
    <t>VPDK AIJA 30.gadu jubilejas koncerts</t>
  </si>
  <si>
    <t>prezentācijas izdevumi</t>
  </si>
  <si>
    <t>XXII Jaunrades deju konkurss - fināls</t>
  </si>
  <si>
    <t>31.01.</t>
  </si>
  <si>
    <t>TDA OGRE prāta spēļu vakars - sadancis</t>
  </si>
  <si>
    <t>RASA C VITAMĪNS</t>
  </si>
  <si>
    <t>07.02.</t>
  </si>
  <si>
    <t>TLMS SAIVA jubil.ieskaņas izstāde</t>
  </si>
  <si>
    <t>"Projekts"</t>
  </si>
  <si>
    <t>07.03.</t>
  </si>
  <si>
    <t>04.03.</t>
  </si>
  <si>
    <t>VPDK RAKSTI sadraudzības koncerts</t>
  </si>
  <si>
    <t>08.03.</t>
  </si>
  <si>
    <t>Ogres Foto kluba izstādes atklāšana</t>
  </si>
  <si>
    <t>Izstādes sagatavošanas materiāli</t>
  </si>
  <si>
    <t>21.03.</t>
  </si>
  <si>
    <t>Ampīra balle</t>
  </si>
  <si>
    <t>Danču klubs</t>
  </si>
  <si>
    <t>TLMS SAIVA dalībnieces personālizstāde</t>
  </si>
  <si>
    <t>19.04.</t>
  </si>
  <si>
    <t>Senioru koru kopmēģinājums</t>
  </si>
  <si>
    <t>IMPULSS sadraudzības koncerts</t>
  </si>
  <si>
    <t>02.04.</t>
  </si>
  <si>
    <t>Vizbuļu putenis - ASTRAS</t>
  </si>
  <si>
    <t>Kora RASA koncerts ar kori ĶEKAVA</t>
  </si>
  <si>
    <t>PO HORIZONTS 65 gadu jubil.koncerts</t>
  </si>
  <si>
    <t>25.05.</t>
  </si>
  <si>
    <t>Ogres Foto kluba istādes atklāšana</t>
  </si>
  <si>
    <t>Impulss un draugi</t>
  </si>
  <si>
    <t>Raksti, TDA OGRE un draugi</t>
  </si>
  <si>
    <t>25.-27.06.</t>
  </si>
  <si>
    <t>Koru diriģentu vasaras nometne</t>
  </si>
  <si>
    <t>A.Birziņa</t>
  </si>
  <si>
    <t>17.10.</t>
  </si>
  <si>
    <t>Kora GRĪVA sadraudzības koncerts</t>
  </si>
  <si>
    <t>24.10.</t>
  </si>
  <si>
    <t>Kora RASA koncerts ar kori GAUDEAMUS</t>
  </si>
  <si>
    <t>07.11.</t>
  </si>
  <si>
    <t>TLMS SAIVA 60 gadu jubilejas izstāde</t>
  </si>
  <si>
    <t>LR proklamēšanas 102. gadadiena</t>
  </si>
  <si>
    <t>SDK OGRĒNIETIS un draugu koncerts</t>
  </si>
  <si>
    <t>20.12.</t>
  </si>
  <si>
    <t>Kora RASA Ziemassvētku koncerts</t>
  </si>
  <si>
    <t>Ogres novada darba plāns 2020. gadam</t>
  </si>
  <si>
    <t>Kultūras darbinieku seminārs</t>
  </si>
  <si>
    <t>Starpnovadu</t>
  </si>
  <si>
    <t>Kafijas galds</t>
  </si>
  <si>
    <t>Honorārs lektoriem</t>
  </si>
  <si>
    <t>d.dev.soc.n. 5%</t>
  </si>
  <si>
    <t>14.un 15.03.</t>
  </si>
  <si>
    <t xml:space="preserve">Rīgas reģionālā teātra skate </t>
  </si>
  <si>
    <t>Rīgas reģiona teātri</t>
  </si>
  <si>
    <t>28.un 29.03</t>
  </si>
  <si>
    <t xml:space="preserve">Pūtēju orķestru skate </t>
  </si>
  <si>
    <t>Ogres apriņķa koru skate / koncerts</t>
  </si>
  <si>
    <t>Ogres novada Kultūras centra Mazā zāle</t>
  </si>
  <si>
    <t>Piemaksa pie darba algas koncertmeistaram</t>
  </si>
  <si>
    <t>kafijas galds</t>
  </si>
  <si>
    <t>Materiāli /reprezentācija</t>
  </si>
  <si>
    <t>d.dev.soc.n 5%</t>
  </si>
  <si>
    <t>aprīlis / maijs</t>
  </si>
  <si>
    <t>Vokālo ansambļu koncerti/skates baznīcu naktī</t>
  </si>
  <si>
    <t>Suntažos / Madlienā u.c. novada baznīcās</t>
  </si>
  <si>
    <t>Ogres apriņķa deju kolektīvu skate</t>
  </si>
  <si>
    <t>Ogres novada Kultūras centrā</t>
  </si>
  <si>
    <t>Starpnovada kolektīvi (18 Ogres novada kolektīvi)</t>
  </si>
  <si>
    <t>07.06.</t>
  </si>
  <si>
    <t>Transporta izdevumi</t>
  </si>
  <si>
    <t>scenogrāfija</t>
  </si>
  <si>
    <t>Honorārs</t>
  </si>
  <si>
    <t>Skroderdienas</t>
  </si>
  <si>
    <t>Ogres novadā</t>
  </si>
  <si>
    <t>prezentācijas izdevumi, ziedi</t>
  </si>
  <si>
    <t>saimnieciskie izdevumi - ģenerators, bio tualetes</t>
  </si>
  <si>
    <t>Koru koncerts Emīla Dārziņa 145</t>
  </si>
  <si>
    <t>Deju mūzika</t>
  </si>
  <si>
    <t>Mākslinieku plenērs Ķeipenē</t>
  </si>
  <si>
    <t>Amatierteātru skate</t>
  </si>
  <si>
    <t>Žūrija uzņēm līgumi</t>
  </si>
  <si>
    <t>D. dev.soc.nod.24.09%</t>
  </si>
  <si>
    <t>Ziedi, balvas</t>
  </si>
  <si>
    <t>Ēdināšana</t>
  </si>
  <si>
    <t>Žūrija / Konsultanti uzņēm līgums</t>
  </si>
  <si>
    <t>Pieredzes apmaiņas brauciens</t>
  </si>
  <si>
    <t>Ogres novada kultūras darbiniekiem</t>
  </si>
  <si>
    <t>04.04.</t>
  </si>
  <si>
    <t>Latvijas pūtēju orķestri</t>
  </si>
  <si>
    <t>d.dev.soc.n 24.09%</t>
  </si>
  <si>
    <t>Skates vadītājs (uzņ.līg.)</t>
  </si>
  <si>
    <t>aktivitātes bērniem (rēķini)</t>
  </si>
  <si>
    <t>Koncertmeistars</t>
  </si>
  <si>
    <t>Koncertmeistars S.Reneslāce</t>
  </si>
  <si>
    <t>Balles mūzika</t>
  </si>
  <si>
    <t>ar draugu piedalīšanos</t>
  </si>
  <si>
    <t>Pavadošā grupa</t>
  </si>
  <si>
    <t>Honorāri</t>
  </si>
  <si>
    <t xml:space="preserve">Autorlīgumi </t>
  </si>
  <si>
    <t>"Sievietes stāsts"</t>
  </si>
  <si>
    <t>Piemaksa pie darba algas sekterārei</t>
  </si>
  <si>
    <t>Baznīcu nakts Ogres novadā</t>
  </si>
  <si>
    <t>vai 27.06</t>
  </si>
  <si>
    <t>Jūl. - aug.</t>
  </si>
  <si>
    <t>Koncerts - festivāls GAISMAS DZIESMA</t>
  </si>
  <si>
    <t>kamerkoris</t>
  </si>
  <si>
    <t>vai oktobris</t>
  </si>
  <si>
    <t>Kultūras gada balle</t>
  </si>
  <si>
    <t>04.05.</t>
  </si>
  <si>
    <t>Reprezentācijas izdevumi, ziedi</t>
  </si>
  <si>
    <t>D.dev.soc.nod.5%</t>
  </si>
  <si>
    <t>Autorlīgumi diskusiju vadītājiem</t>
  </si>
  <si>
    <t>Video materiālu sagatavošana</t>
  </si>
  <si>
    <t>29.11.</t>
  </si>
  <si>
    <t>Adventes koncerts</t>
  </si>
  <si>
    <t>06.12.</t>
  </si>
  <si>
    <t>13.12.</t>
  </si>
  <si>
    <t xml:space="preserve">Ekumēniskais dievkalpojums </t>
  </si>
  <si>
    <t>Ogres Ev. Lut. Baznīcā</t>
  </si>
  <si>
    <t>Autorlīgumi reto instrumentu mūziķiem</t>
  </si>
  <si>
    <t>Ogres Teātra darba plāns 2020. gadam</t>
  </si>
  <si>
    <t>Ogres teātra izrāde RĪTDIENA IR TĀLU</t>
  </si>
  <si>
    <t>I.Rodiņa</t>
  </si>
  <si>
    <t>Ogres teātra izrāde IVANOVS</t>
  </si>
  <si>
    <t>I.  Rodiņa</t>
  </si>
  <si>
    <t>I. Rodiņa</t>
  </si>
  <si>
    <t xml:space="preserve">Ogres teātra izrāde </t>
  </si>
  <si>
    <t>Ogres teātra izrāde</t>
  </si>
  <si>
    <t>Daugavpils teātra viesizrāde KLIEDZĒJI</t>
  </si>
  <si>
    <t>(2 izrādes 1 dienā)</t>
  </si>
  <si>
    <t>Rēķins par viesizrādi</t>
  </si>
  <si>
    <t>Reklāmas materiāli</t>
  </si>
  <si>
    <t xml:space="preserve">Rēzeknes teātra "Joriks" viesizrāde </t>
  </si>
  <si>
    <t>SPOKUSKOPIJA (2 izrādes 1 dienā)</t>
  </si>
  <si>
    <t>Koncerts-tikšanās "Ar sapni par skatuvi"</t>
  </si>
  <si>
    <t>Jāzepa Mediņa Rīgas Mūzikas vidusskola</t>
  </si>
  <si>
    <t>Viesizrāde</t>
  </si>
  <si>
    <t>Ogres teātra izrāde (jauniestudējums)</t>
  </si>
  <si>
    <t>Reklāmas materiāli (afišas, programmas)</t>
  </si>
  <si>
    <t>Jūlijs</t>
  </si>
  <si>
    <t>Franču dzejas vakars</t>
  </si>
  <si>
    <t>sadarbībā ar kafejnīcu M.Pure</t>
  </si>
  <si>
    <t>Augusts</t>
  </si>
  <si>
    <t>Ogres teātra dalība Ogres pilsētas svētku programmā</t>
  </si>
  <si>
    <t>Dzejas dienu pasākums</t>
  </si>
  <si>
    <t>Līgums ar vizāžistu (dzejnieku tēlu radīšana)</t>
  </si>
  <si>
    <t>Mūziķu honorārs</t>
  </si>
  <si>
    <t>Ziemassvētku uzvedums</t>
  </si>
  <si>
    <t>(finansējumu plānots piesaistīt no Ogres nov.domes)</t>
  </si>
  <si>
    <t>Kontrolei</t>
  </si>
  <si>
    <t>CIEMUPES TAUTAS NAMA darba plāns 2020. gadam</t>
  </si>
  <si>
    <t>Lekcija par garšvielām un meistarklase</t>
  </si>
  <si>
    <t>D.Sosnare</t>
  </si>
  <si>
    <t>Kino filmas demonstrēšana</t>
  </si>
  <si>
    <t>Par filmas demonstrēšanu</t>
  </si>
  <si>
    <t>Tautas deju koncerts</t>
  </si>
  <si>
    <t>Stāstu pēcpusdiena "Tā mēs atpūtāmies"</t>
  </si>
  <si>
    <t>Kino filmas demontrēšana</t>
  </si>
  <si>
    <t>Atpūtas pasākums pensionāriem</t>
  </si>
  <si>
    <t>Pakalpojuma līgums mūziķiem</t>
  </si>
  <si>
    <t>Lekcija "Tomātu audzēšana"</t>
  </si>
  <si>
    <t>Pakalpojuma līgums lektoram</t>
  </si>
  <si>
    <t>Satiec savu meistaru</t>
  </si>
  <si>
    <t>Autorlīgums lektoram</t>
  </si>
  <si>
    <t>Materiāli kult pasākumam</t>
  </si>
  <si>
    <t>Lieldienu pasākums ģimenēm</t>
  </si>
  <si>
    <t>Putnu vērošanas ekskursija</t>
  </si>
  <si>
    <t>Baltā galdauta svētki</t>
  </si>
  <si>
    <t xml:space="preserve">Muzeju nakts "Brīvība" </t>
  </si>
  <si>
    <t>Daudzfunkcionālu skaņu instalācijas</t>
  </si>
  <si>
    <t>Autorlīgums autoram</t>
  </si>
  <si>
    <t>Izstādes noma</t>
  </si>
  <si>
    <t>Ielīgošana ar Līgu Reiteri</t>
  </si>
  <si>
    <t>Jāņuzāļu izstāde</t>
  </si>
  <si>
    <t>Materiāli kult.pas</t>
  </si>
  <si>
    <t>23.06.</t>
  </si>
  <si>
    <t>Līgo zaļumballe</t>
  </si>
  <si>
    <t>Džeza mūzikas vakars</t>
  </si>
  <si>
    <t>Materiāli kult. Pasākumam</t>
  </si>
  <si>
    <t>8.08.</t>
  </si>
  <si>
    <t>Kapu svētki</t>
  </si>
  <si>
    <t>Autorlīgums mācītājam</t>
  </si>
  <si>
    <t>Pensionāru ekskursija</t>
  </si>
  <si>
    <t>Lekcija "Izzini sevi"</t>
  </si>
  <si>
    <t>10.10.</t>
  </si>
  <si>
    <t>Svecīšu vakars</t>
  </si>
  <si>
    <t>Vēstures pēcpusdiena Lāčplēša dienai 100</t>
  </si>
  <si>
    <t>Svētku pasākums</t>
  </si>
  <si>
    <t>Materiāli kult.pas.</t>
  </si>
  <si>
    <t>Egles iedegšana</t>
  </si>
  <si>
    <t>Amatierteātra izrāde</t>
  </si>
  <si>
    <t>Saulgriežu pasākums</t>
  </si>
  <si>
    <t>25.12.</t>
  </si>
  <si>
    <t>Balle "Ciemupes Tautas namam 50"</t>
  </si>
  <si>
    <t>Kopā Ciemupes TN</t>
  </si>
  <si>
    <t>Kopā kontrolei</t>
  </si>
  <si>
    <t>OGRESGALA TAUTAS NAMA darba plāns 2020. gadam</t>
  </si>
  <si>
    <t>01.01.2019.</t>
  </si>
  <si>
    <t>E.Aupe</t>
  </si>
  <si>
    <t>Pakalpojuma līg. mūzikas grupa, vadītājs</t>
  </si>
  <si>
    <t>Kino</t>
  </si>
  <si>
    <t>Izrāde bērniem</t>
  </si>
  <si>
    <t>Pak.līgums</t>
  </si>
  <si>
    <t>Meistarklase</t>
  </si>
  <si>
    <t>Stand Up izrāde</t>
  </si>
  <si>
    <t>D.dev.soc.n.5%</t>
  </si>
  <si>
    <t>Materiāli pas.org</t>
  </si>
  <si>
    <t>JVA Saime jubilejas koncerts - Saimei 20</t>
  </si>
  <si>
    <t>Materiāli pas.org.</t>
  </si>
  <si>
    <t>pakalpojuma līgums</t>
  </si>
  <si>
    <t>4. maija svētki</t>
  </si>
  <si>
    <t>DK "Ābeļzieds" draugu koncerts</t>
  </si>
  <si>
    <t>DK "Ābolēni" draugu koncerts</t>
  </si>
  <si>
    <t xml:space="preserve">Dalības maksa pasākumam </t>
  </si>
  <si>
    <t>,,Lecam pa jaunam, lecam pa vecam’’</t>
  </si>
  <si>
    <t>Dalības maksa</t>
  </si>
  <si>
    <t xml:space="preserve">Pakalpojuma līgums </t>
  </si>
  <si>
    <t>Brīvdabas kino</t>
  </si>
  <si>
    <t>Ogresgala pagasta svētki</t>
  </si>
  <si>
    <t>Pakalpojuma līgums (viesmākslinieku grupa)</t>
  </si>
  <si>
    <t>Autorlīgums (pasākuma vadītājs)</t>
  </si>
  <si>
    <t>Autorlīgums (aktivitātes)</t>
  </si>
  <si>
    <t>Materiāli pas.org (dekorācijas)</t>
  </si>
  <si>
    <t>Kapusvētki</t>
  </si>
  <si>
    <t>Ekskursija pensionāriem</t>
  </si>
  <si>
    <t>Zinību diena</t>
  </si>
  <si>
    <t>18. novembris - Valsts svētki</t>
  </si>
  <si>
    <t>autoratlīdzības līgums</t>
  </si>
  <si>
    <t>Pakalpojuma līg.</t>
  </si>
  <si>
    <t>Kopā pārbaudei</t>
  </si>
  <si>
    <t>Kopā Ogresgala TN</t>
  </si>
  <si>
    <t>Kopā Ogres Teātris</t>
  </si>
  <si>
    <t>Kopā novads</t>
  </si>
  <si>
    <t>Kopā Ogres KC</t>
  </si>
  <si>
    <t>Rudens tirdziņš</t>
  </si>
  <si>
    <t>02.05.</t>
  </si>
  <si>
    <t>Stādu tirgus</t>
  </si>
  <si>
    <t>Aģentūra kopā</t>
  </si>
  <si>
    <t>Skaņas, gaismas noma, tehn.nodrošinājums</t>
  </si>
  <si>
    <t>Muzikālās programmas</t>
  </si>
  <si>
    <t>Video projekcijas</t>
  </si>
  <si>
    <t>Tirdziņš</t>
  </si>
  <si>
    <t xml:space="preserve"> koncerts</t>
  </si>
  <si>
    <t xml:space="preserve">SDK OGRĒNIETIS 20.gadu jubilejas </t>
  </si>
  <si>
    <t>DARBA PLĀNS 2020. GADAM</t>
  </si>
  <si>
    <t>OGRES KULTŪRAS CENTRA darba plāns 2020. gadam</t>
  </si>
  <si>
    <t>Valentīndienas balle</t>
  </si>
  <si>
    <t>Deju laiks</t>
  </si>
  <si>
    <t>Mat.kult.pasākumam</t>
  </si>
  <si>
    <t>15.05.</t>
  </si>
  <si>
    <t>materiāli kult.pasākumam</t>
  </si>
  <si>
    <t>baznīcā k.Grīva</t>
  </si>
  <si>
    <t>Ziemassvētku pasākums bērniem</t>
  </si>
  <si>
    <t>Slaktiņa Dievs</t>
  </si>
  <si>
    <t>18.02.</t>
  </si>
  <si>
    <t>20.02.</t>
  </si>
  <si>
    <t>Daumants Liepiņš /pianists</t>
  </si>
  <si>
    <t>03.03.</t>
  </si>
  <si>
    <t>V.Purvīša jubilejas vakars</t>
  </si>
  <si>
    <t>Ogres pilsētas dzimšanas diena 92</t>
  </si>
  <si>
    <t>D.dev.soc.nod 5%</t>
  </si>
  <si>
    <t>22.02.</t>
  </si>
  <si>
    <t>06.06.</t>
  </si>
  <si>
    <t>Skaņas, gaismas noma</t>
  </si>
  <si>
    <t>03.07.</t>
  </si>
  <si>
    <t>Tehniskais nodrošinājums</t>
  </si>
  <si>
    <t>Pasākumi uz pilsētas skvēra skatuves</t>
  </si>
  <si>
    <t>Pielikums Nr.7</t>
  </si>
  <si>
    <t>Ogres novada pašvaldības</t>
  </si>
  <si>
    <t>Ogres novada pašvaldības iestādes vadītājs    A. Purviņa                   (paraksts)</t>
  </si>
  <si>
    <t>23.01.2020. Saistošajiem noteikumiem Nr.1/2020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</si>
</sst>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VL&quot;#,##0_);\(&quot;LVL&quot;#,##0\)"/>
    <numFmt numFmtId="171" formatCode="&quot;LVL&quot;#,##0_);[Red]\(&quot;LVL&quot;#,##0\)"/>
    <numFmt numFmtId="172" formatCode="&quot;LVL&quot;#,##0.00_);\(&quot;LVL&quot;#,##0.00\)"/>
    <numFmt numFmtId="173" formatCode="&quot;LVL&quot;#,##0.00_);[Red]\(&quot;LVL&quot;#,##0.00\)"/>
    <numFmt numFmtId="174" formatCode="_(&quot;LVL&quot;* #,##0_);_(&quot;LVL&quot;* \(#,##0\);_(&quot;LVL&quot;* &quot;-&quot;_);_(@_)"/>
    <numFmt numFmtId="175" formatCode="_(* #,##0_);_(* \(#,##0\);_(* &quot;-&quot;_);_(@_)"/>
    <numFmt numFmtId="176" formatCode="_(&quot;LVL&quot;* #,##0.00_);_(&quot;LVL&quot;* \(#,##0.00\);_(&quot;LVL&quot;* &quot;-&quot;??_);_(@_)"/>
    <numFmt numFmtId="177" formatCode="_(* #,##0.00_);_(* \(#,##0.00\);_(* &quot;-&quot;??_);_(@_)"/>
    <numFmt numFmtId="178" formatCode="mmm\ dd"/>
    <numFmt numFmtId="179" formatCode="dd/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26]dddd\,\ yyyy&quot;. gada &quot;d\.\ mmmm"/>
    <numFmt numFmtId="185" formatCode="0.0"/>
    <numFmt numFmtId="186" formatCode="0.000"/>
    <numFmt numFmtId="187" formatCode="0.0000"/>
  </numFmts>
  <fonts count="58"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u val="single"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9"/>
      <color indexed="10"/>
      <name val="Times New Roman"/>
      <family val="1"/>
    </font>
    <font>
      <b/>
      <sz val="9"/>
      <color indexed="23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color indexed="25"/>
      <name val="Times New Roman"/>
      <family val="1"/>
    </font>
    <font>
      <b/>
      <sz val="9"/>
      <color indexed="53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left"/>
    </xf>
    <xf numFmtId="1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right" vertical="center" wrapText="1"/>
    </xf>
    <xf numFmtId="1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right"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/>
    </xf>
    <xf numFmtId="1" fontId="2" fillId="0" borderId="10" xfId="0" applyNumberFormat="1" applyFont="1" applyBorder="1" applyAlignment="1">
      <alignment horizontal="right" wrapText="1"/>
    </xf>
    <xf numFmtId="14" fontId="1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1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1" fontId="2" fillId="0" borderId="10" xfId="0" applyNumberFormat="1" applyFont="1" applyBorder="1" applyAlignment="1">
      <alignment horizontal="right" wrapText="1"/>
    </xf>
    <xf numFmtId="1" fontId="1" fillId="0" borderId="10" xfId="0" applyNumberFormat="1" applyFont="1" applyBorder="1" applyAlignment="1">
      <alignment horizontal="right" vertical="center" wrapText="1"/>
    </xf>
    <xf numFmtId="0" fontId="53" fillId="0" borderId="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/>
    </xf>
    <xf numFmtId="0" fontId="2" fillId="0" borderId="10" xfId="0" applyFont="1" applyFill="1" applyBorder="1" applyAlignment="1">
      <alignment/>
    </xf>
    <xf numFmtId="0" fontId="1" fillId="0" borderId="13" xfId="0" applyFont="1" applyBorder="1" applyAlignment="1">
      <alignment wrapText="1"/>
    </xf>
    <xf numFmtId="0" fontId="5" fillId="0" borderId="10" xfId="0" applyFont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2" fillId="0" borderId="14" xfId="0" applyFont="1" applyBorder="1" applyAlignment="1">
      <alignment horizontal="left" wrapText="1"/>
    </xf>
    <xf numFmtId="0" fontId="7" fillId="0" borderId="10" xfId="0" applyFont="1" applyBorder="1" applyAlignment="1">
      <alignment horizontal="right" wrapText="1"/>
    </xf>
    <xf numFmtId="0" fontId="1" fillId="0" borderId="10" xfId="0" applyFont="1" applyFill="1" applyBorder="1" applyAlignment="1">
      <alignment horizontal="right" wrapText="1"/>
    </xf>
    <xf numFmtId="1" fontId="1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/>
    </xf>
    <xf numFmtId="0" fontId="54" fillId="0" borderId="10" xfId="0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 wrapText="1"/>
    </xf>
    <xf numFmtId="0" fontId="53" fillId="0" borderId="10" xfId="0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/>
    </xf>
    <xf numFmtId="0" fontId="54" fillId="0" borderId="10" xfId="0" applyFont="1" applyBorder="1" applyAlignment="1">
      <alignment horizontal="right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1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9" fillId="0" borderId="10" xfId="0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179" fontId="1" fillId="0" borderId="10" xfId="0" applyNumberFormat="1" applyFont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2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right" wrapText="1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left"/>
    </xf>
    <xf numFmtId="0" fontId="11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1" fontId="1" fillId="0" borderId="18" xfId="0" applyNumberFormat="1" applyFont="1" applyFill="1" applyBorder="1" applyAlignment="1">
      <alignment horizontal="right"/>
    </xf>
    <xf numFmtId="1" fontId="1" fillId="0" borderId="19" xfId="0" applyNumberFormat="1" applyFont="1" applyFill="1" applyBorder="1" applyAlignment="1">
      <alignment horizontal="right"/>
    </xf>
    <xf numFmtId="1" fontId="1" fillId="0" borderId="19" xfId="0" applyNumberFormat="1" applyFont="1" applyFill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8" xfId="0" applyFont="1" applyBorder="1" applyAlignment="1">
      <alignment horizontal="right" wrapText="1"/>
    </xf>
    <xf numFmtId="0" fontId="2" fillId="0" borderId="18" xfId="0" applyFont="1" applyBorder="1" applyAlignment="1">
      <alignment horizontal="center"/>
    </xf>
    <xf numFmtId="0" fontId="53" fillId="0" borderId="10" xfId="0" applyFont="1" applyBorder="1" applyAlignment="1">
      <alignment/>
    </xf>
    <xf numFmtId="14" fontId="2" fillId="0" borderId="11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/>
    </xf>
    <xf numFmtId="0" fontId="54" fillId="33" borderId="10" xfId="0" applyFont="1" applyFill="1" applyBorder="1" applyAlignment="1">
      <alignment wrapText="1"/>
    </xf>
    <xf numFmtId="14" fontId="2" fillId="0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1" fontId="1" fillId="34" borderId="10" xfId="0" applyNumberFormat="1" applyFont="1" applyFill="1" applyBorder="1" applyAlignment="1">
      <alignment/>
    </xf>
    <xf numFmtId="0" fontId="2" fillId="34" borderId="11" xfId="0" applyFont="1" applyFill="1" applyBorder="1" applyAlignment="1">
      <alignment horizontal="right"/>
    </xf>
    <xf numFmtId="0" fontId="1" fillId="34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/>
    </xf>
    <xf numFmtId="1" fontId="2" fillId="34" borderId="10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1" fontId="2" fillId="34" borderId="0" xfId="0" applyNumberFormat="1" applyFont="1" applyFill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18" xfId="0" applyFont="1" applyFill="1" applyBorder="1" applyAlignment="1">
      <alignment/>
    </xf>
    <xf numFmtId="1" fontId="2" fillId="0" borderId="15" xfId="0" applyNumberFormat="1" applyFont="1" applyFill="1" applyBorder="1" applyAlignment="1">
      <alignment horizontal="right"/>
    </xf>
    <xf numFmtId="1" fontId="2" fillId="0" borderId="18" xfId="0" applyNumberFormat="1" applyFont="1" applyFill="1" applyBorder="1" applyAlignment="1">
      <alignment horizontal="right"/>
    </xf>
    <xf numFmtId="0" fontId="2" fillId="0" borderId="21" xfId="0" applyFont="1" applyBorder="1" applyAlignment="1">
      <alignment horizontal="right" wrapText="1"/>
    </xf>
    <xf numFmtId="0" fontId="2" fillId="0" borderId="21" xfId="0" applyFont="1" applyBorder="1" applyAlignment="1">
      <alignment horizontal="right"/>
    </xf>
    <xf numFmtId="1" fontId="2" fillId="0" borderId="10" xfId="0" applyNumberFormat="1" applyFont="1" applyFill="1" applyBorder="1" applyAlignment="1">
      <alignment horizontal="right"/>
    </xf>
    <xf numFmtId="0" fontId="2" fillId="0" borderId="21" xfId="0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1" fontId="1" fillId="0" borderId="10" xfId="0" applyNumberFormat="1" applyFont="1" applyFill="1" applyBorder="1" applyAlignment="1">
      <alignment horizontal="right"/>
    </xf>
    <xf numFmtId="1" fontId="1" fillId="0" borderId="21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/>
    </xf>
    <xf numFmtId="0" fontId="2" fillId="0" borderId="19" xfId="0" applyFont="1" applyBorder="1" applyAlignment="1">
      <alignment horizontal="center"/>
    </xf>
    <xf numFmtId="1" fontId="2" fillId="0" borderId="21" xfId="0" applyNumberFormat="1" applyFont="1" applyFill="1" applyBorder="1" applyAlignment="1">
      <alignment horizontal="right" wrapText="1"/>
    </xf>
    <xf numFmtId="1" fontId="1" fillId="0" borderId="10" xfId="0" applyNumberFormat="1" applyFont="1" applyFill="1" applyBorder="1" applyAlignment="1">
      <alignment horizontal="right" wrapText="1"/>
    </xf>
    <xf numFmtId="0" fontId="53" fillId="0" borderId="0" xfId="0" applyFont="1" applyAlignment="1">
      <alignment wrapText="1"/>
    </xf>
    <xf numFmtId="0" fontId="2" fillId="0" borderId="10" xfId="0" applyFont="1" applyFill="1" applyBorder="1" applyAlignment="1">
      <alignment wrapText="1"/>
    </xf>
    <xf numFmtId="1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 wrapText="1"/>
    </xf>
    <xf numFmtId="1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1" fontId="2" fillId="0" borderId="10" xfId="0" applyNumberFormat="1" applyFont="1" applyFill="1" applyBorder="1" applyAlignment="1">
      <alignment horizontal="right"/>
    </xf>
    <xf numFmtId="1" fontId="1" fillId="0" borderId="10" xfId="0" applyNumberFormat="1" applyFont="1" applyFill="1" applyBorder="1" applyAlignment="1">
      <alignment horizontal="right" wrapText="1"/>
    </xf>
    <xf numFmtId="0" fontId="53" fillId="0" borderId="0" xfId="0" applyFont="1" applyAlignment="1">
      <alignment/>
    </xf>
    <xf numFmtId="1" fontId="2" fillId="0" borderId="10" xfId="0" applyNumberFormat="1" applyFont="1" applyFill="1" applyBorder="1" applyAlignment="1">
      <alignment horizontal="right" wrapText="1"/>
    </xf>
    <xf numFmtId="1" fontId="2" fillId="0" borderId="10" xfId="0" applyNumberFormat="1" applyFont="1" applyFill="1" applyBorder="1" applyAlignment="1">
      <alignment horizontal="right" vertical="center" wrapText="1"/>
    </xf>
    <xf numFmtId="1" fontId="2" fillId="0" borderId="11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/>
    </xf>
    <xf numFmtId="0" fontId="54" fillId="0" borderId="12" xfId="0" applyFont="1" applyBorder="1" applyAlignment="1">
      <alignment horizontal="right" wrapText="1"/>
    </xf>
    <xf numFmtId="0" fontId="1" fillId="0" borderId="19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8" xfId="0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0" fontId="54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/>
    </xf>
    <xf numFmtId="0" fontId="1" fillId="0" borderId="21" xfId="0" applyFont="1" applyFill="1" applyBorder="1" applyAlignment="1">
      <alignment horizontal="right" wrapText="1"/>
    </xf>
    <xf numFmtId="14" fontId="1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1" fillId="34" borderId="11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2" fillId="34" borderId="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" fontId="2" fillId="34" borderId="10" xfId="0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right"/>
    </xf>
    <xf numFmtId="1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/>
    </xf>
    <xf numFmtId="0" fontId="1" fillId="0" borderId="17" xfId="0" applyFont="1" applyFill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right"/>
    </xf>
    <xf numFmtId="16" fontId="1" fillId="0" borderId="10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 vertical="center" wrapText="1"/>
    </xf>
    <xf numFmtId="16" fontId="1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/>
    </xf>
    <xf numFmtId="1" fontId="54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16" fontId="1" fillId="0" borderId="10" xfId="0" applyNumberFormat="1" applyFont="1" applyBorder="1" applyAlignment="1">
      <alignment horizontal="right" wrapText="1"/>
    </xf>
    <xf numFmtId="0" fontId="2" fillId="0" borderId="23" xfId="0" applyFont="1" applyBorder="1" applyAlignment="1">
      <alignment horizontal="center"/>
    </xf>
    <xf numFmtId="16" fontId="1" fillId="0" borderId="10" xfId="0" applyNumberFormat="1" applyFont="1" applyBorder="1" applyAlignment="1">
      <alignment horizontal="right"/>
    </xf>
    <xf numFmtId="0" fontId="1" fillId="0" borderId="24" xfId="0" applyFont="1" applyBorder="1" applyAlignment="1">
      <alignment wrapText="1"/>
    </xf>
    <xf numFmtId="0" fontId="1" fillId="0" borderId="17" xfId="0" applyFont="1" applyBorder="1" applyAlignment="1">
      <alignment/>
    </xf>
    <xf numFmtId="0" fontId="2" fillId="0" borderId="21" xfId="0" applyFont="1" applyBorder="1" applyAlignment="1">
      <alignment horizontal="center" wrapText="1"/>
    </xf>
    <xf numFmtId="0" fontId="2" fillId="0" borderId="19" xfId="0" applyFont="1" applyBorder="1" applyAlignment="1">
      <alignment/>
    </xf>
    <xf numFmtId="0" fontId="2" fillId="0" borderId="21" xfId="0" applyFont="1" applyBorder="1" applyAlignment="1">
      <alignment horizontal="right" wrapText="1"/>
    </xf>
    <xf numFmtId="0" fontId="2" fillId="0" borderId="21" xfId="0" applyFont="1" applyBorder="1" applyAlignment="1">
      <alignment wrapText="1"/>
    </xf>
    <xf numFmtId="0" fontId="1" fillId="0" borderId="21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21" xfId="0" applyFont="1" applyBorder="1" applyAlignment="1">
      <alignment horizontal="right"/>
    </xf>
    <xf numFmtId="0" fontId="2" fillId="0" borderId="21" xfId="0" applyFont="1" applyBorder="1" applyAlignment="1">
      <alignment horizontal="left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14" fontId="1" fillId="0" borderId="18" xfId="0" applyNumberFormat="1" applyFont="1" applyBorder="1" applyAlignment="1">
      <alignment horizontal="right"/>
    </xf>
    <xf numFmtId="0" fontId="1" fillId="0" borderId="17" xfId="0" applyFont="1" applyFill="1" applyBorder="1" applyAlignment="1">
      <alignment/>
    </xf>
    <xf numFmtId="0" fontId="2" fillId="0" borderId="17" xfId="0" applyFont="1" applyBorder="1" applyAlignment="1">
      <alignment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left"/>
    </xf>
    <xf numFmtId="0" fontId="56" fillId="0" borderId="10" xfId="0" applyFont="1" applyBorder="1" applyAlignment="1">
      <alignment horizontal="right" wrapText="1"/>
    </xf>
    <xf numFmtId="0" fontId="1" fillId="0" borderId="22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1" fontId="1" fillId="0" borderId="23" xfId="0" applyNumberFormat="1" applyFont="1" applyBorder="1" applyAlignment="1">
      <alignment horizontal="right"/>
    </xf>
    <xf numFmtId="0" fontId="2" fillId="0" borderId="12" xfId="0" applyFont="1" applyBorder="1" applyAlignment="1">
      <alignment horizontal="left" wrapText="1"/>
    </xf>
    <xf numFmtId="1" fontId="1" fillId="0" borderId="25" xfId="0" applyNumberFormat="1" applyFont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3" fillId="0" borderId="10" xfId="0" applyFont="1" applyBorder="1" applyAlignment="1">
      <alignment/>
    </xf>
    <xf numFmtId="0" fontId="8" fillId="0" borderId="10" xfId="0" applyFont="1" applyBorder="1" applyAlignment="1">
      <alignment/>
    </xf>
    <xf numFmtId="1" fontId="1" fillId="0" borderId="10" xfId="0" applyNumberFormat="1" applyFont="1" applyBorder="1" applyAlignment="1">
      <alignment wrapText="1"/>
    </xf>
    <xf numFmtId="0" fontId="1" fillId="0" borderId="13" xfId="0" applyFont="1" applyBorder="1" applyAlignment="1">
      <alignment horizontal="right" wrapText="1"/>
    </xf>
    <xf numFmtId="0" fontId="2" fillId="35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/>
    </xf>
    <xf numFmtId="14" fontId="1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right"/>
    </xf>
    <xf numFmtId="0" fontId="14" fillId="0" borderId="0" xfId="0" applyFont="1" applyAlignment="1">
      <alignment/>
    </xf>
    <xf numFmtId="1" fontId="1" fillId="0" borderId="10" xfId="0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1" fontId="2" fillId="0" borderId="17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1" fillId="0" borderId="26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1" fontId="2" fillId="0" borderId="19" xfId="0" applyNumberFormat="1" applyFont="1" applyBorder="1" applyAlignment="1">
      <alignment horizontal="right"/>
    </xf>
    <xf numFmtId="0" fontId="1" fillId="0" borderId="24" xfId="0" applyFont="1" applyBorder="1" applyAlignment="1">
      <alignment/>
    </xf>
    <xf numFmtId="0" fontId="54" fillId="0" borderId="19" xfId="0" applyFont="1" applyBorder="1" applyAlignment="1">
      <alignment/>
    </xf>
    <xf numFmtId="1" fontId="1" fillId="0" borderId="19" xfId="0" applyNumberFormat="1" applyFont="1" applyBorder="1" applyAlignment="1">
      <alignment horizontal="right"/>
    </xf>
    <xf numFmtId="0" fontId="1" fillId="0" borderId="2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/>
    </xf>
    <xf numFmtId="0" fontId="2" fillId="0" borderId="24" xfId="0" applyFont="1" applyBorder="1" applyAlignment="1">
      <alignment horizontal="center"/>
    </xf>
    <xf numFmtId="0" fontId="4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1" fillId="0" borderId="24" xfId="0" applyFont="1" applyBorder="1" applyAlignment="1">
      <alignment wrapText="1"/>
    </xf>
    <xf numFmtId="0" fontId="3" fillId="0" borderId="10" xfId="0" applyFont="1" applyBorder="1" applyAlignment="1">
      <alignment horizontal="right" wrapText="1"/>
    </xf>
    <xf numFmtId="0" fontId="1" fillId="0" borderId="27" xfId="0" applyFont="1" applyBorder="1" applyAlignment="1">
      <alignment/>
    </xf>
    <xf numFmtId="0" fontId="2" fillId="0" borderId="24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1" fillId="36" borderId="28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1" fillId="35" borderId="17" xfId="0" applyFont="1" applyFill="1" applyBorder="1" applyAlignment="1">
      <alignment/>
    </xf>
    <xf numFmtId="0" fontId="2" fillId="35" borderId="19" xfId="0" applyFont="1" applyFill="1" applyBorder="1" applyAlignment="1">
      <alignment/>
    </xf>
    <xf numFmtId="1" fontId="2" fillId="35" borderId="19" xfId="0" applyNumberFormat="1" applyFont="1" applyFill="1" applyBorder="1" applyAlignment="1">
      <alignment horizontal="right"/>
    </xf>
    <xf numFmtId="0" fontId="1" fillId="35" borderId="24" xfId="0" applyFont="1" applyFill="1" applyBorder="1" applyAlignment="1">
      <alignment/>
    </xf>
    <xf numFmtId="0" fontId="3" fillId="35" borderId="10" xfId="0" applyFont="1" applyFill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5" fillId="0" borderId="10" xfId="0" applyFont="1" applyBorder="1" applyAlignment="1">
      <alignment horizontal="right"/>
    </xf>
    <xf numFmtId="0" fontId="1" fillId="0" borderId="28" xfId="0" applyFont="1" applyBorder="1" applyAlignment="1">
      <alignment horizontal="left"/>
    </xf>
    <xf numFmtId="0" fontId="1" fillId="0" borderId="19" xfId="0" applyFont="1" applyBorder="1" applyAlignment="1">
      <alignment wrapText="1"/>
    </xf>
    <xf numFmtId="0" fontId="1" fillId="0" borderId="24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2" fillId="0" borderId="18" xfId="0" applyFont="1" applyBorder="1" applyAlignment="1">
      <alignment/>
    </xf>
    <xf numFmtId="1" fontId="1" fillId="0" borderId="19" xfId="0" applyNumberFormat="1" applyFont="1" applyBorder="1" applyAlignment="1">
      <alignment horizontal="right"/>
    </xf>
    <xf numFmtId="1" fontId="2" fillId="0" borderId="19" xfId="0" applyNumberFormat="1" applyFont="1" applyBorder="1" applyAlignment="1">
      <alignment horizontal="right"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2" fillId="35" borderId="19" xfId="0" applyFont="1" applyFill="1" applyBorder="1" applyAlignment="1">
      <alignment horizontal="right"/>
    </xf>
    <xf numFmtId="0" fontId="1" fillId="35" borderId="19" xfId="0" applyFont="1" applyFill="1" applyBorder="1" applyAlignment="1">
      <alignment/>
    </xf>
    <xf numFmtId="1" fontId="1" fillId="35" borderId="19" xfId="0" applyNumberFormat="1" applyFont="1" applyFill="1" applyBorder="1" applyAlignment="1">
      <alignment horizontal="right"/>
    </xf>
    <xf numFmtId="0" fontId="1" fillId="0" borderId="24" xfId="0" applyFont="1" applyBorder="1" applyAlignment="1">
      <alignment/>
    </xf>
    <xf numFmtId="1" fontId="2" fillId="0" borderId="27" xfId="0" applyNumberFormat="1" applyFont="1" applyBorder="1" applyAlignment="1">
      <alignment horizontal="right"/>
    </xf>
    <xf numFmtId="1" fontId="1" fillId="0" borderId="27" xfId="0" applyNumberFormat="1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wrapText="1"/>
    </xf>
    <xf numFmtId="0" fontId="2" fillId="0" borderId="23" xfId="0" applyFont="1" applyBorder="1" applyAlignment="1">
      <alignment horizontal="center"/>
    </xf>
    <xf numFmtId="0" fontId="2" fillId="0" borderId="21" xfId="0" applyFont="1" applyFill="1" applyBorder="1" applyAlignment="1">
      <alignment/>
    </xf>
    <xf numFmtId="1" fontId="2" fillId="0" borderId="22" xfId="0" applyNumberFormat="1" applyFont="1" applyBorder="1" applyAlignment="1">
      <alignment horizontal="right" wrapText="1"/>
    </xf>
    <xf numFmtId="1" fontId="2" fillId="0" borderId="18" xfId="0" applyNumberFormat="1" applyFont="1" applyBorder="1" applyAlignment="1">
      <alignment horizontal="right" wrapText="1"/>
    </xf>
    <xf numFmtId="1" fontId="2" fillId="0" borderId="18" xfId="0" applyNumberFormat="1" applyFont="1" applyBorder="1" applyAlignment="1">
      <alignment horizontal="right"/>
    </xf>
    <xf numFmtId="0" fontId="1" fillId="0" borderId="23" xfId="0" applyFont="1" applyBorder="1" applyAlignment="1">
      <alignment/>
    </xf>
    <xf numFmtId="0" fontId="3" fillId="0" borderId="21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1" fillId="0" borderId="19" xfId="0" applyFont="1" applyBorder="1" applyAlignment="1">
      <alignment horizontal="right"/>
    </xf>
    <xf numFmtId="1" fontId="1" fillId="0" borderId="19" xfId="0" applyNumberFormat="1" applyFont="1" applyBorder="1" applyAlignment="1">
      <alignment horizontal="right" vertical="center" wrapText="1"/>
    </xf>
    <xf numFmtId="0" fontId="1" fillId="0" borderId="26" xfId="0" applyFont="1" applyBorder="1" applyAlignment="1">
      <alignment horizontal="right"/>
    </xf>
    <xf numFmtId="1" fontId="2" fillId="0" borderId="19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/>
    </xf>
    <xf numFmtId="0" fontId="1" fillId="0" borderId="24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left"/>
    </xf>
    <xf numFmtId="2" fontId="2" fillId="0" borderId="19" xfId="0" applyNumberFormat="1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right" wrapText="1"/>
    </xf>
    <xf numFmtId="0" fontId="2" fillId="0" borderId="19" xfId="0" applyFont="1" applyBorder="1" applyAlignment="1">
      <alignment horizontal="center" wrapText="1"/>
    </xf>
    <xf numFmtId="0" fontId="1" fillId="0" borderId="19" xfId="0" applyFont="1" applyBorder="1" applyAlignment="1">
      <alignment wrapText="1"/>
    </xf>
    <xf numFmtId="1" fontId="1" fillId="0" borderId="19" xfId="0" applyNumberFormat="1" applyFont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1" fillId="0" borderId="27" xfId="0" applyFont="1" applyBorder="1" applyAlignment="1">
      <alignment/>
    </xf>
    <xf numFmtId="0" fontId="1" fillId="0" borderId="17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6" fillId="0" borderId="10" xfId="0" applyFont="1" applyBorder="1" applyAlignment="1">
      <alignment horizontal="right"/>
    </xf>
    <xf numFmtId="16" fontId="1" fillId="0" borderId="19" xfId="0" applyNumberFormat="1" applyFont="1" applyBorder="1" applyAlignment="1">
      <alignment horizontal="right"/>
    </xf>
    <xf numFmtId="1" fontId="1" fillId="33" borderId="21" xfId="0" applyNumberFormat="1" applyFont="1" applyFill="1" applyBorder="1" applyAlignment="1">
      <alignment horizontal="right"/>
    </xf>
    <xf numFmtId="0" fontId="1" fillId="0" borderId="29" xfId="0" applyFont="1" applyBorder="1" applyAlignment="1">
      <alignment/>
    </xf>
    <xf numFmtId="1" fontId="1" fillId="33" borderId="10" xfId="0" applyNumberFormat="1" applyFont="1" applyFill="1" applyBorder="1" applyAlignment="1">
      <alignment horizontal="right"/>
    </xf>
    <xf numFmtId="0" fontId="1" fillId="0" borderId="24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1" fontId="1" fillId="0" borderId="21" xfId="0" applyNumberFormat="1" applyFont="1" applyBorder="1" applyAlignment="1">
      <alignment horizontal="right" vertical="center" wrapText="1"/>
    </xf>
    <xf numFmtId="0" fontId="2" fillId="0" borderId="25" xfId="0" applyFont="1" applyBorder="1" applyAlignment="1">
      <alignment/>
    </xf>
    <xf numFmtId="0" fontId="2" fillId="0" borderId="23" xfId="0" applyFont="1" applyBorder="1" applyAlignment="1">
      <alignment/>
    </xf>
    <xf numFmtId="0" fontId="1" fillId="0" borderId="23" xfId="0" applyFont="1" applyBorder="1" applyAlignment="1">
      <alignment/>
    </xf>
    <xf numFmtId="1" fontId="1" fillId="0" borderId="21" xfId="0" applyNumberFormat="1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horizontal="right"/>
    </xf>
    <xf numFmtId="0" fontId="55" fillId="0" borderId="10" xfId="0" applyFont="1" applyBorder="1" applyAlignment="1">
      <alignment/>
    </xf>
    <xf numFmtId="0" fontId="54" fillId="33" borderId="10" xfId="0" applyFont="1" applyFill="1" applyBorder="1" applyAlignment="1">
      <alignment horizontal="right"/>
    </xf>
    <xf numFmtId="0" fontId="56" fillId="33" borderId="10" xfId="0" applyFont="1" applyFill="1" applyBorder="1" applyAlignment="1">
      <alignment horizontal="right"/>
    </xf>
    <xf numFmtId="0" fontId="56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/>
    </xf>
    <xf numFmtId="0" fontId="55" fillId="33" borderId="10" xfId="0" applyFont="1" applyFill="1" applyBorder="1" applyAlignment="1">
      <alignment horizontal="right"/>
    </xf>
    <xf numFmtId="1" fontId="55" fillId="0" borderId="10" xfId="0" applyNumberFormat="1" applyFont="1" applyBorder="1" applyAlignment="1">
      <alignment/>
    </xf>
    <xf numFmtId="0" fontId="2" fillId="0" borderId="26" xfId="0" applyFont="1" applyBorder="1" applyAlignment="1">
      <alignment horizontal="left"/>
    </xf>
    <xf numFmtId="0" fontId="2" fillId="0" borderId="13" xfId="0" applyFont="1" applyBorder="1" applyAlignment="1">
      <alignment horizontal="right"/>
    </xf>
    <xf numFmtId="0" fontId="2" fillId="0" borderId="13" xfId="0" applyFont="1" applyBorder="1" applyAlignment="1">
      <alignment/>
    </xf>
    <xf numFmtId="1" fontId="2" fillId="0" borderId="30" xfId="0" applyNumberFormat="1" applyFont="1" applyBorder="1" applyAlignment="1">
      <alignment horizontal="right"/>
    </xf>
    <xf numFmtId="0" fontId="55" fillId="0" borderId="13" xfId="0" applyFont="1" applyBorder="1" applyAlignment="1">
      <alignment/>
    </xf>
    <xf numFmtId="0" fontId="55" fillId="0" borderId="26" xfId="0" applyFont="1" applyBorder="1" applyAlignment="1">
      <alignment/>
    </xf>
    <xf numFmtId="0" fontId="56" fillId="33" borderId="13" xfId="0" applyFont="1" applyFill="1" applyBorder="1" applyAlignment="1">
      <alignment horizontal="right"/>
    </xf>
    <xf numFmtId="0" fontId="2" fillId="0" borderId="24" xfId="0" applyFont="1" applyBorder="1" applyAlignment="1">
      <alignment horizontal="left"/>
    </xf>
    <xf numFmtId="1" fontId="2" fillId="0" borderId="27" xfId="0" applyNumberFormat="1" applyFont="1" applyBorder="1" applyAlignment="1">
      <alignment horizontal="right"/>
    </xf>
    <xf numFmtId="0" fontId="55" fillId="0" borderId="24" xfId="0" applyFont="1" applyBorder="1" applyAlignment="1">
      <alignment/>
    </xf>
    <xf numFmtId="1" fontId="2" fillId="0" borderId="22" xfId="0" applyNumberFormat="1" applyFont="1" applyBorder="1" applyAlignment="1">
      <alignment horizontal="right"/>
    </xf>
    <xf numFmtId="0" fontId="55" fillId="0" borderId="21" xfId="0" applyFont="1" applyBorder="1" applyAlignment="1">
      <alignment/>
    </xf>
    <xf numFmtId="0" fontId="56" fillId="0" borderId="23" xfId="0" applyFont="1" applyBorder="1" applyAlignment="1">
      <alignment/>
    </xf>
    <xf numFmtId="0" fontId="56" fillId="0" borderId="21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19" xfId="0" applyFont="1" applyBorder="1" applyAlignment="1">
      <alignment wrapText="1"/>
    </xf>
    <xf numFmtId="0" fontId="2" fillId="0" borderId="19" xfId="0" applyFont="1" applyBorder="1" applyAlignment="1">
      <alignment horizontal="right" wrapText="1"/>
    </xf>
    <xf numFmtId="0" fontId="1" fillId="0" borderId="26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56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55" fillId="0" borderId="10" xfId="0" applyFont="1" applyBorder="1" applyAlignment="1">
      <alignment wrapText="1"/>
    </xf>
    <xf numFmtId="0" fontId="1" fillId="0" borderId="11" xfId="0" applyFont="1" applyBorder="1" applyAlignment="1">
      <alignment/>
    </xf>
    <xf numFmtId="0" fontId="2" fillId="0" borderId="27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15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2" fillId="0" borderId="18" xfId="0" applyFont="1" applyBorder="1" applyAlignment="1">
      <alignment horizontal="right"/>
    </xf>
    <xf numFmtId="185" fontId="2" fillId="0" borderId="10" xfId="0" applyNumberFormat="1" applyFont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1" fillId="0" borderId="31" xfId="0" applyFont="1" applyBorder="1" applyAlignment="1">
      <alignment wrapText="1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wrapText="1"/>
    </xf>
    <xf numFmtId="0" fontId="55" fillId="0" borderId="10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53" fillId="0" borderId="10" xfId="0" applyFont="1" applyBorder="1" applyAlignment="1">
      <alignment/>
    </xf>
    <xf numFmtId="0" fontId="2" fillId="0" borderId="23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8" fillId="0" borderId="19" xfId="0" applyFont="1" applyBorder="1" applyAlignment="1">
      <alignment/>
    </xf>
    <xf numFmtId="0" fontId="53" fillId="0" borderId="10" xfId="0" applyFont="1" applyBorder="1" applyAlignment="1">
      <alignment horizontal="right"/>
    </xf>
    <xf numFmtId="0" fontId="2" fillId="0" borderId="21" xfId="0" applyFont="1" applyBorder="1" applyAlignment="1">
      <alignment/>
    </xf>
    <xf numFmtId="0" fontId="1" fillId="0" borderId="13" xfId="0" applyFont="1" applyBorder="1" applyAlignment="1">
      <alignment/>
    </xf>
    <xf numFmtId="0" fontId="56" fillId="0" borderId="24" xfId="0" applyFont="1" applyBorder="1" applyAlignment="1">
      <alignment/>
    </xf>
    <xf numFmtId="0" fontId="54" fillId="0" borderId="24" xfId="0" applyFont="1" applyBorder="1" applyAlignment="1">
      <alignment/>
    </xf>
    <xf numFmtId="0" fontId="1" fillId="0" borderId="26" xfId="0" applyFont="1" applyBorder="1" applyAlignment="1">
      <alignment horizontal="left"/>
    </xf>
    <xf numFmtId="0" fontId="54" fillId="0" borderId="10" xfId="0" applyFont="1" applyBorder="1" applyAlignment="1">
      <alignment horizontal="right"/>
    </xf>
    <xf numFmtId="0" fontId="1" fillId="0" borderId="23" xfId="0" applyFont="1" applyBorder="1" applyAlignment="1">
      <alignment horizontal="left"/>
    </xf>
    <xf numFmtId="0" fontId="2" fillId="0" borderId="21" xfId="0" applyFont="1" applyBorder="1" applyAlignment="1">
      <alignment/>
    </xf>
    <xf numFmtId="0" fontId="8" fillId="0" borderId="24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30" xfId="0" applyFont="1" applyBorder="1" applyAlignment="1">
      <alignment/>
    </xf>
    <xf numFmtId="1" fontId="1" fillId="0" borderId="26" xfId="0" applyNumberFormat="1" applyFont="1" applyBorder="1" applyAlignment="1">
      <alignment horizontal="right"/>
    </xf>
    <xf numFmtId="1" fontId="55" fillId="0" borderId="10" xfId="0" applyNumberFormat="1" applyFont="1" applyBorder="1" applyAlignment="1">
      <alignment horizontal="right"/>
    </xf>
    <xf numFmtId="14" fontId="56" fillId="0" borderId="33" xfId="0" applyNumberFormat="1" applyFont="1" applyBorder="1" applyAlignment="1">
      <alignment/>
    </xf>
    <xf numFmtId="0" fontId="56" fillId="0" borderId="26" xfId="0" applyFont="1" applyBorder="1" applyAlignment="1">
      <alignment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 horizontal="left"/>
    </xf>
    <xf numFmtId="1" fontId="56" fillId="0" borderId="11" xfId="0" applyNumberFormat="1" applyFont="1" applyBorder="1" applyAlignment="1">
      <alignment horizontal="right"/>
    </xf>
    <xf numFmtId="1" fontId="56" fillId="0" borderId="10" xfId="0" applyNumberFormat="1" applyFont="1" applyBorder="1" applyAlignment="1">
      <alignment horizontal="right"/>
    </xf>
    <xf numFmtId="1" fontId="56" fillId="0" borderId="10" xfId="0" applyNumberFormat="1" applyFont="1" applyBorder="1" applyAlignment="1">
      <alignment horizontal="right"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 horizontal="right"/>
    </xf>
    <xf numFmtId="0" fontId="55" fillId="0" borderId="10" xfId="0" applyFont="1" applyBorder="1" applyAlignment="1">
      <alignment horizontal="center"/>
    </xf>
    <xf numFmtId="1" fontId="56" fillId="0" borderId="11" xfId="0" applyNumberFormat="1" applyFont="1" applyBorder="1" applyAlignment="1">
      <alignment horizontal="right"/>
    </xf>
    <xf numFmtId="0" fontId="57" fillId="0" borderId="10" xfId="0" applyFont="1" applyBorder="1" applyAlignment="1">
      <alignment/>
    </xf>
    <xf numFmtId="1" fontId="1" fillId="0" borderId="11" xfId="0" applyNumberFormat="1" applyFont="1" applyBorder="1" applyAlignment="1">
      <alignment/>
    </xf>
    <xf numFmtId="0" fontId="1" fillId="0" borderId="2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16" fontId="1" fillId="0" borderId="19" xfId="0" applyNumberFormat="1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2" fillId="0" borderId="12" xfId="0" applyFont="1" applyBorder="1" applyAlignment="1">
      <alignment wrapText="1"/>
    </xf>
    <xf numFmtId="0" fontId="2" fillId="0" borderId="27" xfId="0" applyFont="1" applyBorder="1" applyAlignment="1">
      <alignment/>
    </xf>
    <xf numFmtId="0" fontId="2" fillId="0" borderId="24" xfId="0" applyFont="1" applyBorder="1" applyAlignment="1">
      <alignment wrapText="1"/>
    </xf>
    <xf numFmtId="1" fontId="56" fillId="0" borderId="10" xfId="0" applyNumberFormat="1" applyFont="1" applyBorder="1" applyAlignment="1">
      <alignment/>
    </xf>
    <xf numFmtId="0" fontId="0" fillId="0" borderId="21" xfId="0" applyBorder="1" applyAlignment="1">
      <alignment/>
    </xf>
    <xf numFmtId="0" fontId="56" fillId="0" borderId="36" xfId="0" applyFont="1" applyBorder="1" applyAlignment="1">
      <alignment/>
    </xf>
    <xf numFmtId="0" fontId="56" fillId="0" borderId="23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2" fillId="0" borderId="15" xfId="0" applyNumberFormat="1" applyFont="1" applyBorder="1" applyAlignment="1">
      <alignment horizontal="right"/>
    </xf>
    <xf numFmtId="0" fontId="2" fillId="0" borderId="14" xfId="0" applyFont="1" applyBorder="1" applyAlignment="1">
      <alignment wrapText="1"/>
    </xf>
    <xf numFmtId="1" fontId="2" fillId="0" borderId="21" xfId="0" applyNumberFormat="1" applyFont="1" applyBorder="1" applyAlignment="1">
      <alignment horizontal="right" wrapText="1"/>
    </xf>
    <xf numFmtId="1" fontId="1" fillId="0" borderId="22" xfId="0" applyNumberFormat="1" applyFont="1" applyBorder="1" applyAlignment="1">
      <alignment horizontal="right" wrapText="1"/>
    </xf>
    <xf numFmtId="1" fontId="2" fillId="0" borderId="18" xfId="0" applyNumberFormat="1" applyFont="1" applyFill="1" applyBorder="1" applyAlignment="1">
      <alignment horizontal="right" wrapText="1"/>
    </xf>
    <xf numFmtId="0" fontId="2" fillId="0" borderId="21" xfId="0" applyFont="1" applyFill="1" applyBorder="1" applyAlignment="1">
      <alignment horizontal="right" wrapText="1"/>
    </xf>
    <xf numFmtId="0" fontId="17" fillId="0" borderId="0" xfId="55" applyFont="1" applyAlignment="1">
      <alignment horizontal="right"/>
      <protection/>
    </xf>
    <xf numFmtId="0" fontId="17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pecbudz.kopsavilkums 2006.g un korekc.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6"/>
  <sheetViews>
    <sheetView tabSelected="1" zoomScale="125" zoomScaleNormal="125" zoomScalePageLayoutView="0" workbookViewId="0" topLeftCell="A1">
      <selection activeCell="K8" sqref="K8"/>
    </sheetView>
  </sheetViews>
  <sheetFormatPr defaultColWidth="11.421875" defaultRowHeight="12.75"/>
  <cols>
    <col min="1" max="1" width="11.421875" style="0" customWidth="1"/>
    <col min="2" max="2" width="35.57421875" style="0" customWidth="1"/>
    <col min="3" max="3" width="7.421875" style="0" customWidth="1"/>
    <col min="4" max="4" width="34.28125" style="0" customWidth="1"/>
    <col min="5" max="5" width="8.7109375" style="0" customWidth="1"/>
    <col min="6" max="6" width="8.8515625" style="0" customWidth="1"/>
    <col min="7" max="8" width="8.421875" style="0" customWidth="1"/>
    <col min="9" max="9" width="12.421875" style="3" customWidth="1"/>
  </cols>
  <sheetData>
    <row r="1" ht="15">
      <c r="I1" s="466" t="s">
        <v>447</v>
      </c>
    </row>
    <row r="2" ht="15">
      <c r="I2" s="467" t="s">
        <v>448</v>
      </c>
    </row>
    <row r="3" ht="15">
      <c r="I3" s="467" t="s">
        <v>450</v>
      </c>
    </row>
    <row r="4" spans="1:9" ht="12.75">
      <c r="A4" s="471" t="s">
        <v>0</v>
      </c>
      <c r="B4" s="471"/>
      <c r="C4" s="471"/>
      <c r="D4" s="471"/>
      <c r="E4" s="471"/>
      <c r="F4" s="471"/>
      <c r="G4" s="471"/>
      <c r="H4" s="471"/>
      <c r="I4" s="471"/>
    </row>
    <row r="5" spans="1:9" ht="12.75">
      <c r="A5" s="471" t="s">
        <v>1</v>
      </c>
      <c r="B5" s="471"/>
      <c r="C5" s="471"/>
      <c r="D5" s="471"/>
      <c r="E5" s="471"/>
      <c r="F5" s="471"/>
      <c r="G5" s="471"/>
      <c r="H5" s="471"/>
      <c r="I5" s="471"/>
    </row>
    <row r="6" spans="1:9" ht="12.75">
      <c r="A6" s="471" t="s">
        <v>424</v>
      </c>
      <c r="B6" s="471"/>
      <c r="C6" s="471"/>
      <c r="D6" s="471"/>
      <c r="E6" s="471"/>
      <c r="F6" s="471"/>
      <c r="G6" s="471"/>
      <c r="H6" s="471"/>
      <c r="I6" s="471"/>
    </row>
    <row r="7" spans="1:9" ht="14.25" customHeight="1">
      <c r="A7" s="472" t="s">
        <v>425</v>
      </c>
      <c r="B7" s="472"/>
      <c r="C7" s="472"/>
      <c r="D7" s="472"/>
      <c r="E7" s="472"/>
      <c r="F7" s="472"/>
      <c r="G7" s="472"/>
      <c r="H7" s="472"/>
      <c r="I7" s="472"/>
    </row>
    <row r="8" spans="1:9" ht="24" customHeight="1">
      <c r="A8" s="28" t="s">
        <v>2</v>
      </c>
      <c r="B8" s="28" t="s">
        <v>3</v>
      </c>
      <c r="C8" s="28" t="s">
        <v>4</v>
      </c>
      <c r="D8" s="28" t="s">
        <v>5</v>
      </c>
      <c r="E8" s="30" t="s">
        <v>12</v>
      </c>
      <c r="F8" s="30" t="s">
        <v>13</v>
      </c>
      <c r="G8" s="30" t="s">
        <v>14</v>
      </c>
      <c r="H8" s="30" t="s">
        <v>8</v>
      </c>
      <c r="I8" s="25" t="s">
        <v>9</v>
      </c>
    </row>
    <row r="9" spans="1:9" ht="15.75" customHeight="1">
      <c r="A9" s="26" t="s">
        <v>15</v>
      </c>
      <c r="B9" s="55" t="s">
        <v>16</v>
      </c>
      <c r="C9" s="20">
        <v>21381</v>
      </c>
      <c r="D9" s="27" t="s">
        <v>10</v>
      </c>
      <c r="E9" s="43">
        <f>E10</f>
        <v>0</v>
      </c>
      <c r="F9" s="43">
        <f>F10</f>
        <v>0</v>
      </c>
      <c r="G9" s="29">
        <f>E9+F9</f>
        <v>0</v>
      </c>
      <c r="H9" s="29">
        <v>150</v>
      </c>
      <c r="I9" s="99" t="s">
        <v>18</v>
      </c>
    </row>
    <row r="10" spans="1:9" ht="15.75" customHeight="1">
      <c r="A10" s="85"/>
      <c r="B10" s="84"/>
      <c r="C10" s="31"/>
      <c r="D10" s="37"/>
      <c r="E10" s="13"/>
      <c r="F10" s="40"/>
      <c r="G10" s="46"/>
      <c r="H10" s="86"/>
      <c r="I10" s="29"/>
    </row>
    <row r="11" spans="1:9" ht="15.75" customHeight="1">
      <c r="A11" s="103" t="s">
        <v>138</v>
      </c>
      <c r="B11" s="55" t="s">
        <v>140</v>
      </c>
      <c r="C11" s="31">
        <v>21393</v>
      </c>
      <c r="D11" s="38" t="s">
        <v>10</v>
      </c>
      <c r="E11" s="72">
        <f>SUM(E12:E13)</f>
        <v>3020</v>
      </c>
      <c r="F11" s="72">
        <f>SUM(F12:F13)</f>
        <v>0</v>
      </c>
      <c r="G11" s="43">
        <f>E11+F11</f>
        <v>3020</v>
      </c>
      <c r="H11" s="193">
        <v>3000</v>
      </c>
      <c r="I11" s="6" t="s">
        <v>139</v>
      </c>
    </row>
    <row r="12" spans="1:9" ht="15.75" customHeight="1">
      <c r="A12" s="85"/>
      <c r="B12" s="55"/>
      <c r="C12" s="31">
        <v>2231</v>
      </c>
      <c r="D12" s="16" t="s">
        <v>396</v>
      </c>
      <c r="E12" s="170">
        <v>3000</v>
      </c>
      <c r="F12" s="39"/>
      <c r="G12" s="59">
        <f>E12+F12</f>
        <v>3000</v>
      </c>
      <c r="H12" s="193"/>
      <c r="I12" s="6"/>
    </row>
    <row r="13" spans="1:9" ht="15.75" customHeight="1">
      <c r="A13" s="85"/>
      <c r="B13" s="55"/>
      <c r="C13" s="31">
        <v>2314</v>
      </c>
      <c r="D13" s="16" t="s">
        <v>141</v>
      </c>
      <c r="E13" s="170">
        <v>20</v>
      </c>
      <c r="F13" s="39"/>
      <c r="G13" s="59">
        <f>E13+F13</f>
        <v>20</v>
      </c>
      <c r="H13" s="193"/>
      <c r="I13" s="6"/>
    </row>
    <row r="14" spans="1:9" ht="15.75" customHeight="1">
      <c r="A14" s="85"/>
      <c r="B14" s="55"/>
      <c r="C14" s="31"/>
      <c r="D14" s="16"/>
      <c r="E14" s="170"/>
      <c r="F14" s="39"/>
      <c r="G14" s="59"/>
      <c r="H14" s="193"/>
      <c r="I14" s="6"/>
    </row>
    <row r="15" spans="1:9" ht="15.75" customHeight="1">
      <c r="A15" s="85"/>
      <c r="B15" s="55" t="s">
        <v>142</v>
      </c>
      <c r="C15" s="31">
        <v>21393</v>
      </c>
      <c r="D15" s="17" t="s">
        <v>10</v>
      </c>
      <c r="E15" s="72">
        <f>E16</f>
        <v>200</v>
      </c>
      <c r="F15" s="72">
        <f>F16</f>
        <v>0</v>
      </c>
      <c r="G15" s="11">
        <f>E15+F15</f>
        <v>200</v>
      </c>
      <c r="H15" s="193">
        <v>200</v>
      </c>
      <c r="I15" s="6" t="s">
        <v>139</v>
      </c>
    </row>
    <row r="16" spans="1:9" ht="15.75" customHeight="1">
      <c r="A16" s="85"/>
      <c r="B16" s="84"/>
      <c r="C16" s="31">
        <v>2231</v>
      </c>
      <c r="D16" s="37" t="s">
        <v>143</v>
      </c>
      <c r="E16" s="13">
        <v>200</v>
      </c>
      <c r="F16" s="40"/>
      <c r="G16" s="59">
        <f>E16+F16</f>
        <v>200</v>
      </c>
      <c r="H16" s="86"/>
      <c r="I16" s="29"/>
    </row>
    <row r="17" spans="1:9" ht="15.75" customHeight="1">
      <c r="A17" s="85"/>
      <c r="B17" s="84"/>
      <c r="C17" s="31"/>
      <c r="D17" s="37"/>
      <c r="E17" s="13"/>
      <c r="F17" s="40"/>
      <c r="G17" s="49"/>
      <c r="H17" s="86"/>
      <c r="I17" s="29"/>
    </row>
    <row r="18" spans="1:9" ht="15.75" customHeight="1">
      <c r="A18" s="85"/>
      <c r="B18" s="84"/>
      <c r="C18" s="31"/>
      <c r="D18" s="37"/>
      <c r="E18" s="13"/>
      <c r="F18" s="40"/>
      <c r="G18" s="49"/>
      <c r="H18" s="86"/>
      <c r="I18" s="29"/>
    </row>
    <row r="19" spans="1:9" ht="15.75" customHeight="1">
      <c r="A19" s="103" t="s">
        <v>57</v>
      </c>
      <c r="B19" s="55" t="s">
        <v>182</v>
      </c>
      <c r="C19" s="31">
        <v>21393</v>
      </c>
      <c r="D19" s="38" t="s">
        <v>10</v>
      </c>
      <c r="E19" s="72">
        <f>SUM(E20:E22)</f>
        <v>300</v>
      </c>
      <c r="F19" s="72">
        <f>SUM(F20:F22)</f>
        <v>500</v>
      </c>
      <c r="G19" s="240">
        <f>E19+F19</f>
        <v>800</v>
      </c>
      <c r="H19" s="193">
        <v>100</v>
      </c>
      <c r="I19" s="6" t="s">
        <v>58</v>
      </c>
    </row>
    <row r="20" spans="1:9" ht="15.75" customHeight="1">
      <c r="A20" s="85"/>
      <c r="B20" s="55" t="s">
        <v>275</v>
      </c>
      <c r="C20" s="31">
        <v>2314</v>
      </c>
      <c r="D20" s="7" t="s">
        <v>126</v>
      </c>
      <c r="E20" s="34">
        <v>100</v>
      </c>
      <c r="F20" s="34"/>
      <c r="G20" s="34">
        <f>E20+F20</f>
        <v>100</v>
      </c>
      <c r="H20" s="193"/>
      <c r="I20" s="6"/>
    </row>
    <row r="21" spans="1:9" ht="15.75" customHeight="1">
      <c r="A21" s="85"/>
      <c r="B21" s="84"/>
      <c r="C21" s="31">
        <v>2314</v>
      </c>
      <c r="D21" s="37" t="s">
        <v>183</v>
      </c>
      <c r="E21" s="13">
        <v>200</v>
      </c>
      <c r="F21" s="40"/>
      <c r="G21" s="46">
        <f>E21+F21</f>
        <v>200</v>
      </c>
      <c r="H21" s="86"/>
      <c r="I21" s="29"/>
    </row>
    <row r="22" spans="1:9" ht="15.75" customHeight="1">
      <c r="A22" s="85"/>
      <c r="B22" s="84"/>
      <c r="C22" s="31">
        <v>2231</v>
      </c>
      <c r="D22" s="37" t="s">
        <v>274</v>
      </c>
      <c r="E22" s="13"/>
      <c r="F22" s="40">
        <v>500</v>
      </c>
      <c r="G22" s="46">
        <f>E22+F22</f>
        <v>500</v>
      </c>
      <c r="H22" s="86"/>
      <c r="I22" s="29"/>
    </row>
    <row r="23" spans="1:9" ht="15" customHeight="1">
      <c r="A23" s="28"/>
      <c r="B23" s="28"/>
      <c r="C23" s="28"/>
      <c r="D23" s="28"/>
      <c r="E23" s="30"/>
      <c r="F23" s="30"/>
      <c r="G23" s="30"/>
      <c r="H23" s="30"/>
      <c r="I23" s="25"/>
    </row>
    <row r="24" spans="1:9" ht="14.25" customHeight="1">
      <c r="A24" s="26" t="s">
        <v>29</v>
      </c>
      <c r="B24" s="55" t="s">
        <v>30</v>
      </c>
      <c r="C24" s="20"/>
      <c r="D24" s="27" t="s">
        <v>10</v>
      </c>
      <c r="E24" s="29">
        <f>SUM(E25:E28)</f>
        <v>0</v>
      </c>
      <c r="F24" s="29">
        <f>SUM(F25:F28)</f>
        <v>520</v>
      </c>
      <c r="G24" s="29">
        <f aca="true" t="shared" si="0" ref="G24:G30">E24+F24</f>
        <v>520</v>
      </c>
      <c r="H24" s="29"/>
      <c r="I24" s="29" t="s">
        <v>73</v>
      </c>
    </row>
    <row r="25" spans="1:9" ht="14.25" customHeight="1">
      <c r="A25" s="26"/>
      <c r="B25" s="55"/>
      <c r="C25" s="20">
        <v>1150</v>
      </c>
      <c r="D25" s="32" t="s">
        <v>31</v>
      </c>
      <c r="E25" s="12"/>
      <c r="F25" s="34">
        <v>400</v>
      </c>
      <c r="G25" s="9">
        <f t="shared" si="0"/>
        <v>400</v>
      </c>
      <c r="H25" s="29"/>
      <c r="I25" s="99"/>
    </row>
    <row r="26" spans="1:9" ht="14.25" customHeight="1">
      <c r="A26" s="26"/>
      <c r="B26" s="55"/>
      <c r="C26" s="20">
        <v>1210</v>
      </c>
      <c r="D26" s="32" t="s">
        <v>33</v>
      </c>
      <c r="E26" s="12"/>
      <c r="F26" s="34">
        <v>20</v>
      </c>
      <c r="G26" s="9">
        <f t="shared" si="0"/>
        <v>20</v>
      </c>
      <c r="H26" s="29"/>
      <c r="I26" s="99"/>
    </row>
    <row r="27" spans="1:9" ht="14.25" customHeight="1">
      <c r="A27" s="26"/>
      <c r="B27" s="55"/>
      <c r="C27" s="20">
        <v>2314</v>
      </c>
      <c r="D27" s="32" t="s">
        <v>34</v>
      </c>
      <c r="E27" s="35"/>
      <c r="F27" s="101">
        <v>100</v>
      </c>
      <c r="G27" s="9">
        <f t="shared" si="0"/>
        <v>100</v>
      </c>
      <c r="H27" s="29"/>
      <c r="I27" s="99"/>
    </row>
    <row r="28" spans="1:9" ht="14.25" customHeight="1">
      <c r="A28" s="26"/>
      <c r="B28" s="55"/>
      <c r="C28" s="20"/>
      <c r="D28" s="27"/>
      <c r="E28" s="29"/>
      <c r="F28" s="29"/>
      <c r="G28" s="9">
        <f t="shared" si="0"/>
        <v>0</v>
      </c>
      <c r="H28" s="29"/>
      <c r="I28" s="99"/>
    </row>
    <row r="29" spans="1:9" ht="15" customHeight="1">
      <c r="A29" s="199" t="s">
        <v>17</v>
      </c>
      <c r="B29" s="27" t="s">
        <v>184</v>
      </c>
      <c r="C29" s="31">
        <v>21381</v>
      </c>
      <c r="D29" s="38" t="s">
        <v>10</v>
      </c>
      <c r="E29" s="29">
        <f>SUM(E30:E31)</f>
        <v>50</v>
      </c>
      <c r="F29" s="29">
        <f>SUM(F30:F31)</f>
        <v>0</v>
      </c>
      <c r="G29" s="29">
        <f t="shared" si="0"/>
        <v>50</v>
      </c>
      <c r="H29" s="29">
        <v>1500</v>
      </c>
      <c r="I29" s="6" t="s">
        <v>58</v>
      </c>
    </row>
    <row r="30" spans="1:9" ht="15" customHeight="1">
      <c r="A30" s="26"/>
      <c r="B30" s="27"/>
      <c r="C30" s="31">
        <v>2314</v>
      </c>
      <c r="D30" s="37" t="s">
        <v>183</v>
      </c>
      <c r="E30" s="33">
        <v>50</v>
      </c>
      <c r="F30" s="34"/>
      <c r="G30" s="34">
        <f t="shared" si="0"/>
        <v>50</v>
      </c>
      <c r="H30" s="29"/>
      <c r="I30" s="29"/>
    </row>
    <row r="31" spans="1:9" ht="15" customHeight="1">
      <c r="A31" s="26"/>
      <c r="B31" s="27"/>
      <c r="C31" s="31"/>
      <c r="D31" s="32"/>
      <c r="E31" s="35"/>
      <c r="F31" s="34"/>
      <c r="G31" s="34"/>
      <c r="H31" s="29"/>
      <c r="I31" s="99"/>
    </row>
    <row r="32" spans="1:9" ht="15" customHeight="1">
      <c r="A32" s="26"/>
      <c r="B32" s="27"/>
      <c r="C32" s="31"/>
      <c r="D32" s="32"/>
      <c r="E32" s="35"/>
      <c r="F32" s="34"/>
      <c r="G32" s="34"/>
      <c r="H32" s="29"/>
      <c r="I32" s="99"/>
    </row>
    <row r="33" spans="1:9" ht="15" customHeight="1">
      <c r="A33" s="26" t="s">
        <v>76</v>
      </c>
      <c r="B33" s="27" t="s">
        <v>72</v>
      </c>
      <c r="C33" s="20">
        <v>21393</v>
      </c>
      <c r="D33" s="27" t="s">
        <v>10</v>
      </c>
      <c r="E33" s="29">
        <f>E34+E35</f>
        <v>9720</v>
      </c>
      <c r="F33" s="29">
        <f>F34+F35</f>
        <v>0</v>
      </c>
      <c r="G33" s="29">
        <f>E33+F33</f>
        <v>9720</v>
      </c>
      <c r="H33" s="29">
        <v>8000</v>
      </c>
      <c r="I33" s="29" t="s">
        <v>73</v>
      </c>
    </row>
    <row r="34" spans="1:9" ht="24" customHeight="1">
      <c r="A34" s="29"/>
      <c r="B34" s="27"/>
      <c r="C34" s="20">
        <v>2231</v>
      </c>
      <c r="D34" s="7" t="s">
        <v>74</v>
      </c>
      <c r="E34" s="9">
        <v>9680</v>
      </c>
      <c r="F34" s="9"/>
      <c r="G34" s="9">
        <f>E34+F34</f>
        <v>9680</v>
      </c>
      <c r="H34" s="29"/>
      <c r="I34" s="25"/>
    </row>
    <row r="35" spans="1:9" ht="15" customHeight="1">
      <c r="A35" s="26"/>
      <c r="B35" s="28"/>
      <c r="C35" s="31">
        <v>2314</v>
      </c>
      <c r="D35" s="105" t="s">
        <v>75</v>
      </c>
      <c r="E35" s="9">
        <v>40</v>
      </c>
      <c r="F35" s="9"/>
      <c r="G35" s="9">
        <f>E35+F35</f>
        <v>40</v>
      </c>
      <c r="H35" s="29"/>
      <c r="I35" s="25"/>
    </row>
    <row r="36" spans="1:9" ht="15" customHeight="1">
      <c r="A36" s="26"/>
      <c r="B36" s="28"/>
      <c r="C36" s="31"/>
      <c r="D36" s="105"/>
      <c r="E36" s="33"/>
      <c r="F36" s="34"/>
      <c r="G36" s="9"/>
      <c r="H36" s="44"/>
      <c r="I36" s="30"/>
    </row>
    <row r="37" spans="1:9" ht="15" customHeight="1">
      <c r="A37" s="26" t="s">
        <v>185</v>
      </c>
      <c r="B37" s="27" t="s">
        <v>287</v>
      </c>
      <c r="C37" s="31"/>
      <c r="D37" s="152" t="s">
        <v>10</v>
      </c>
      <c r="E37" s="12">
        <f>SUM(E38:E39)</f>
        <v>700</v>
      </c>
      <c r="F37" s="12">
        <f>SUM(F38:F39)</f>
        <v>0</v>
      </c>
      <c r="G37" s="6">
        <f>E37+F37</f>
        <v>700</v>
      </c>
      <c r="H37" s="12"/>
      <c r="I37" s="6" t="s">
        <v>58</v>
      </c>
    </row>
    <row r="38" spans="1:9" ht="15" customHeight="1">
      <c r="A38" s="26"/>
      <c r="B38" s="28"/>
      <c r="C38" s="31">
        <v>2314</v>
      </c>
      <c r="D38" s="32" t="s">
        <v>126</v>
      </c>
      <c r="E38" s="33">
        <v>100</v>
      </c>
      <c r="F38" s="34"/>
      <c r="G38" s="9">
        <f>E38+F38</f>
        <v>100</v>
      </c>
      <c r="H38" s="44"/>
      <c r="I38" s="30"/>
    </row>
    <row r="39" spans="1:9" ht="15" customHeight="1">
      <c r="A39" s="26"/>
      <c r="B39" s="27"/>
      <c r="C39" s="31">
        <v>2231</v>
      </c>
      <c r="D39" s="32" t="s">
        <v>257</v>
      </c>
      <c r="E39" s="33">
        <v>600</v>
      </c>
      <c r="F39" s="34"/>
      <c r="G39" s="9">
        <f>E39+F39</f>
        <v>600</v>
      </c>
      <c r="H39" s="29"/>
      <c r="I39" s="99"/>
    </row>
    <row r="40" spans="1:9" ht="15" customHeight="1">
      <c r="A40" s="26"/>
      <c r="B40" s="28"/>
      <c r="C40" s="31"/>
      <c r="D40" s="32"/>
      <c r="E40" s="35"/>
      <c r="F40" s="34"/>
      <c r="G40" s="34"/>
      <c r="H40" s="29"/>
      <c r="I40" s="30"/>
    </row>
    <row r="41" spans="1:9" ht="15" customHeight="1">
      <c r="A41" s="26" t="s">
        <v>188</v>
      </c>
      <c r="B41" s="27" t="s">
        <v>189</v>
      </c>
      <c r="C41" s="31"/>
      <c r="D41" s="10" t="s">
        <v>10</v>
      </c>
      <c r="E41" s="12">
        <f>E42</f>
        <v>20</v>
      </c>
      <c r="F41" s="12">
        <f>F42</f>
        <v>0</v>
      </c>
      <c r="G41" s="6">
        <f>E41+F41</f>
        <v>20</v>
      </c>
      <c r="H41" s="29"/>
      <c r="I41" s="29" t="s">
        <v>58</v>
      </c>
    </row>
    <row r="42" spans="1:9" ht="15" customHeight="1">
      <c r="A42" s="26"/>
      <c r="B42" s="27" t="s">
        <v>190</v>
      </c>
      <c r="C42" s="31">
        <v>2314</v>
      </c>
      <c r="D42" s="37" t="s">
        <v>183</v>
      </c>
      <c r="E42" s="33">
        <v>20</v>
      </c>
      <c r="F42" s="34"/>
      <c r="G42" s="34">
        <f>E42+F42</f>
        <v>20</v>
      </c>
      <c r="H42" s="29"/>
      <c r="I42" s="29"/>
    </row>
    <row r="43" spans="1:9" ht="15" customHeight="1">
      <c r="A43" s="26"/>
      <c r="B43" s="28"/>
      <c r="C43" s="31"/>
      <c r="D43" s="32"/>
      <c r="E43" s="35"/>
      <c r="F43" s="34"/>
      <c r="G43" s="34"/>
      <c r="H43" s="29"/>
      <c r="I43" s="30"/>
    </row>
    <row r="44" spans="1:9" ht="15" customHeight="1">
      <c r="A44" s="26" t="s">
        <v>60</v>
      </c>
      <c r="B44" s="27" t="s">
        <v>186</v>
      </c>
      <c r="C44" s="31">
        <v>21393</v>
      </c>
      <c r="D44" s="27" t="s">
        <v>10</v>
      </c>
      <c r="E44" s="72">
        <f>SUM(E45:E47)</f>
        <v>20</v>
      </c>
      <c r="F44" s="72">
        <f>SUM(F45:F47)</f>
        <v>651</v>
      </c>
      <c r="G44" s="47">
        <f>E44+F44</f>
        <v>671</v>
      </c>
      <c r="H44" s="29">
        <v>200</v>
      </c>
      <c r="I44" s="6" t="s">
        <v>58</v>
      </c>
    </row>
    <row r="45" spans="1:9" ht="15" customHeight="1">
      <c r="A45" s="26"/>
      <c r="B45" s="84"/>
      <c r="C45" s="31">
        <v>2314</v>
      </c>
      <c r="D45" s="37" t="s">
        <v>183</v>
      </c>
      <c r="E45" s="13">
        <v>20</v>
      </c>
      <c r="F45" s="40"/>
      <c r="G45" s="49">
        <f>E45</f>
        <v>20</v>
      </c>
      <c r="H45" s="86"/>
      <c r="I45" s="29"/>
    </row>
    <row r="46" spans="1:9" ht="15" customHeight="1">
      <c r="A46" s="26"/>
      <c r="B46" s="84"/>
      <c r="C46" s="31">
        <v>1150</v>
      </c>
      <c r="D46" s="37" t="s">
        <v>277</v>
      </c>
      <c r="E46" s="13"/>
      <c r="F46" s="40">
        <v>620</v>
      </c>
      <c r="G46" s="46">
        <f>E46</f>
        <v>0</v>
      </c>
      <c r="H46" s="86"/>
      <c r="I46" s="29"/>
    </row>
    <row r="47" spans="1:9" ht="15" customHeight="1">
      <c r="A47" s="26"/>
      <c r="B47" s="84"/>
      <c r="C47" s="31">
        <v>1210</v>
      </c>
      <c r="D47" s="32" t="s">
        <v>79</v>
      </c>
      <c r="E47" s="13"/>
      <c r="F47" s="40">
        <v>31</v>
      </c>
      <c r="G47" s="46">
        <f>E47</f>
        <v>0</v>
      </c>
      <c r="H47" s="86"/>
      <c r="I47" s="29"/>
    </row>
    <row r="48" spans="1:9" ht="15" customHeight="1">
      <c r="A48" s="26"/>
      <c r="B48" s="27"/>
      <c r="C48" s="31"/>
      <c r="D48" s="27"/>
      <c r="E48" s="12"/>
      <c r="F48" s="12"/>
      <c r="G48" s="6"/>
      <c r="H48" s="29"/>
      <c r="I48" s="30"/>
    </row>
    <row r="49" spans="1:9" ht="15" customHeight="1">
      <c r="A49" s="51" t="s">
        <v>82</v>
      </c>
      <c r="B49" s="41" t="s">
        <v>83</v>
      </c>
      <c r="C49" s="31">
        <v>21393</v>
      </c>
      <c r="D49" s="27" t="s">
        <v>10</v>
      </c>
      <c r="E49" s="43">
        <f>E50+E51</f>
        <v>3020</v>
      </c>
      <c r="F49" s="43">
        <f>F50+F51</f>
        <v>0</v>
      </c>
      <c r="G49" s="11">
        <f>E49+F49</f>
        <v>3020</v>
      </c>
      <c r="H49" s="29">
        <v>3040</v>
      </c>
      <c r="I49" s="29" t="s">
        <v>73</v>
      </c>
    </row>
    <row r="50" spans="1:9" ht="15" customHeight="1">
      <c r="A50" s="51"/>
      <c r="B50" s="41" t="s">
        <v>433</v>
      </c>
      <c r="C50" s="31">
        <v>2231</v>
      </c>
      <c r="D50" s="92" t="s">
        <v>84</v>
      </c>
      <c r="E50" s="108">
        <v>3000</v>
      </c>
      <c r="F50" s="108"/>
      <c r="G50" s="59">
        <f>E50+F50</f>
        <v>3000</v>
      </c>
      <c r="H50" s="109"/>
      <c r="I50" s="29"/>
    </row>
    <row r="51" spans="1:9" ht="15" customHeight="1">
      <c r="A51" s="51"/>
      <c r="B51" s="41"/>
      <c r="C51" s="31">
        <v>2314</v>
      </c>
      <c r="D51" s="105" t="s">
        <v>75</v>
      </c>
      <c r="E51" s="460">
        <v>20</v>
      </c>
      <c r="F51" s="460"/>
      <c r="G51" s="59">
        <f>E51+F51</f>
        <v>20</v>
      </c>
      <c r="H51" s="26"/>
      <c r="I51" s="29"/>
    </row>
    <row r="52" spans="1:9" ht="15" customHeight="1">
      <c r="A52" s="51"/>
      <c r="B52" s="41"/>
      <c r="C52" s="31"/>
      <c r="D52" s="105"/>
      <c r="E52" s="13"/>
      <c r="F52" s="13"/>
      <c r="G52" s="59"/>
      <c r="H52" s="26"/>
      <c r="I52" s="29"/>
    </row>
    <row r="53" spans="1:9" ht="15" customHeight="1">
      <c r="A53" s="26" t="s">
        <v>59</v>
      </c>
      <c r="B53" s="27" t="s">
        <v>187</v>
      </c>
      <c r="C53" s="31">
        <v>21393</v>
      </c>
      <c r="D53" s="27" t="s">
        <v>10</v>
      </c>
      <c r="E53" s="72">
        <f>SUM(E54:E56)</f>
        <v>20</v>
      </c>
      <c r="F53" s="72">
        <f>SUM(F54:F56)</f>
        <v>699.66</v>
      </c>
      <c r="G53" s="47">
        <f>E53+F53</f>
        <v>719.66</v>
      </c>
      <c r="H53" s="29">
        <v>100</v>
      </c>
      <c r="I53" s="6" t="s">
        <v>58</v>
      </c>
    </row>
    <row r="54" spans="1:9" ht="15" customHeight="1">
      <c r="A54" s="26"/>
      <c r="B54" s="27"/>
      <c r="C54" s="31">
        <v>2314</v>
      </c>
      <c r="D54" s="37" t="s">
        <v>183</v>
      </c>
      <c r="E54" s="13">
        <v>20</v>
      </c>
      <c r="F54" s="40"/>
      <c r="G54" s="46">
        <f>E54</f>
        <v>20</v>
      </c>
      <c r="H54" s="86"/>
      <c r="I54" s="29"/>
    </row>
    <row r="55" spans="1:9" ht="15" customHeight="1">
      <c r="A55" s="26"/>
      <c r="B55" s="27"/>
      <c r="C55" s="31">
        <v>1150</v>
      </c>
      <c r="D55" s="37" t="s">
        <v>276</v>
      </c>
      <c r="E55" s="13"/>
      <c r="F55" s="40">
        <v>666.66</v>
      </c>
      <c r="G55" s="46">
        <f>E55</f>
        <v>0</v>
      </c>
      <c r="H55" s="86"/>
      <c r="I55" s="29"/>
    </row>
    <row r="56" spans="1:9" ht="15" customHeight="1">
      <c r="A56" s="26"/>
      <c r="B56" s="27"/>
      <c r="C56" s="31">
        <v>1210</v>
      </c>
      <c r="D56" s="7" t="s">
        <v>79</v>
      </c>
      <c r="E56" s="13"/>
      <c r="F56" s="40">
        <v>33</v>
      </c>
      <c r="G56" s="46">
        <f>E56</f>
        <v>0</v>
      </c>
      <c r="H56" s="86"/>
      <c r="I56" s="29"/>
    </row>
    <row r="57" spans="1:9" ht="15" customHeight="1">
      <c r="A57" s="26"/>
      <c r="B57" s="27"/>
      <c r="C57" s="31"/>
      <c r="D57" s="27"/>
      <c r="E57" s="35"/>
      <c r="F57" s="34"/>
      <c r="G57" s="34"/>
      <c r="H57" s="29"/>
      <c r="I57" s="6"/>
    </row>
    <row r="58" spans="1:9" ht="15" customHeight="1">
      <c r="A58" s="26" t="s">
        <v>434</v>
      </c>
      <c r="B58" s="27" t="s">
        <v>144</v>
      </c>
      <c r="C58" s="31">
        <v>21393</v>
      </c>
      <c r="D58" s="27" t="s">
        <v>10</v>
      </c>
      <c r="E58" s="12">
        <f>E59+E60</f>
        <v>2520</v>
      </c>
      <c r="F58" s="12">
        <f>F59+F60</f>
        <v>0</v>
      </c>
      <c r="G58" s="6">
        <f aca="true" t="shared" si="1" ref="G58:G63">E58+F58</f>
        <v>2520</v>
      </c>
      <c r="H58" s="29">
        <v>2500</v>
      </c>
      <c r="I58" s="6" t="s">
        <v>147</v>
      </c>
    </row>
    <row r="59" spans="1:9" ht="15" customHeight="1">
      <c r="A59" s="26"/>
      <c r="B59" s="27" t="s">
        <v>145</v>
      </c>
      <c r="C59" s="20">
        <v>2231</v>
      </c>
      <c r="D59" s="7" t="s">
        <v>146</v>
      </c>
      <c r="E59" s="8">
        <v>2500</v>
      </c>
      <c r="F59" s="9"/>
      <c r="G59" s="34">
        <f t="shared" si="1"/>
        <v>2500</v>
      </c>
      <c r="H59" s="29"/>
      <c r="I59" s="6"/>
    </row>
    <row r="60" spans="1:9" ht="15" customHeight="1">
      <c r="A60" s="26"/>
      <c r="B60" s="27"/>
      <c r="C60" s="20">
        <v>2314</v>
      </c>
      <c r="D60" s="7" t="s">
        <v>75</v>
      </c>
      <c r="E60" s="8">
        <v>20</v>
      </c>
      <c r="F60" s="9"/>
      <c r="G60" s="34">
        <f t="shared" si="1"/>
        <v>20</v>
      </c>
      <c r="H60" s="29"/>
      <c r="I60" s="6"/>
    </row>
    <row r="61" spans="1:9" ht="15" customHeight="1">
      <c r="A61" s="26"/>
      <c r="B61" s="27"/>
      <c r="C61" s="20"/>
      <c r="D61" s="7"/>
      <c r="E61" s="194"/>
      <c r="F61" s="9"/>
      <c r="G61" s="34"/>
      <c r="H61" s="29"/>
      <c r="I61" s="6"/>
    </row>
    <row r="62" spans="1:9" ht="15" customHeight="1">
      <c r="A62" s="26"/>
      <c r="B62" s="27" t="s">
        <v>148</v>
      </c>
      <c r="C62" s="20">
        <v>21393</v>
      </c>
      <c r="D62" s="10" t="s">
        <v>10</v>
      </c>
      <c r="E62" s="12">
        <f>E63</f>
        <v>200</v>
      </c>
      <c r="F62" s="12">
        <f>F63</f>
        <v>0</v>
      </c>
      <c r="G62" s="6">
        <f t="shared" si="1"/>
        <v>200</v>
      </c>
      <c r="H62" s="29">
        <v>200</v>
      </c>
      <c r="I62" s="6" t="s">
        <v>147</v>
      </c>
    </row>
    <row r="63" spans="1:9" ht="15" customHeight="1">
      <c r="A63" s="26"/>
      <c r="B63" s="27"/>
      <c r="C63" s="20">
        <v>2231</v>
      </c>
      <c r="D63" s="7" t="s">
        <v>149</v>
      </c>
      <c r="E63" s="8">
        <v>200</v>
      </c>
      <c r="F63" s="9"/>
      <c r="G63" s="34">
        <f t="shared" si="1"/>
        <v>200</v>
      </c>
      <c r="H63" s="29"/>
      <c r="I63" s="6"/>
    </row>
    <row r="64" spans="1:9" ht="15" customHeight="1">
      <c r="A64" s="26"/>
      <c r="B64" s="27"/>
      <c r="C64" s="20"/>
      <c r="D64" s="7"/>
      <c r="E64" s="194"/>
      <c r="F64" s="9"/>
      <c r="G64" s="9"/>
      <c r="H64" s="29"/>
      <c r="I64" s="6"/>
    </row>
    <row r="65" spans="1:9" ht="15" customHeight="1">
      <c r="A65" s="26"/>
      <c r="B65" s="27" t="s">
        <v>63</v>
      </c>
      <c r="C65" s="20">
        <v>21393</v>
      </c>
      <c r="D65" s="10" t="s">
        <v>10</v>
      </c>
      <c r="E65" s="12">
        <f>SUM(E66:E69)</f>
        <v>153</v>
      </c>
      <c r="F65" s="12">
        <f>SUM(F66:F69)</f>
        <v>0</v>
      </c>
      <c r="G65" s="12">
        <f>E65+F65</f>
        <v>153</v>
      </c>
      <c r="H65" s="6">
        <v>200</v>
      </c>
      <c r="I65" s="6" t="s">
        <v>147</v>
      </c>
    </row>
    <row r="66" spans="1:9" ht="15" customHeight="1">
      <c r="A66" s="26"/>
      <c r="B66" s="27"/>
      <c r="C66" s="20">
        <v>1150</v>
      </c>
      <c r="D66" s="7" t="s">
        <v>31</v>
      </c>
      <c r="E66" s="8">
        <v>50</v>
      </c>
      <c r="F66" s="9"/>
      <c r="G66" s="8">
        <f>E66+F66</f>
        <v>50</v>
      </c>
      <c r="H66" s="6"/>
      <c r="I66" s="6"/>
    </row>
    <row r="67" spans="1:9" ht="15" customHeight="1">
      <c r="A67" s="26"/>
      <c r="B67" s="27"/>
      <c r="C67" s="20">
        <v>1210</v>
      </c>
      <c r="D67" s="7" t="s">
        <v>79</v>
      </c>
      <c r="E67" s="8">
        <v>3</v>
      </c>
      <c r="F67" s="9"/>
      <c r="G67" s="8">
        <f>E67+F67</f>
        <v>3</v>
      </c>
      <c r="H67" s="6"/>
      <c r="I67" s="6"/>
    </row>
    <row r="68" spans="1:9" ht="15" customHeight="1">
      <c r="A68" s="26"/>
      <c r="B68" s="27"/>
      <c r="C68" s="20">
        <v>2314</v>
      </c>
      <c r="D68" s="7" t="s">
        <v>75</v>
      </c>
      <c r="E68" s="8">
        <v>50</v>
      </c>
      <c r="F68" s="9"/>
      <c r="G68" s="8">
        <f>E68+F68</f>
        <v>50</v>
      </c>
      <c r="H68" s="29"/>
      <c r="I68" s="6"/>
    </row>
    <row r="69" spans="1:9" ht="15" customHeight="1">
      <c r="A69" s="26"/>
      <c r="B69" s="27"/>
      <c r="C69" s="20">
        <v>2314</v>
      </c>
      <c r="D69" s="7" t="s">
        <v>126</v>
      </c>
      <c r="E69" s="8">
        <v>50</v>
      </c>
      <c r="F69" s="9"/>
      <c r="G69" s="8">
        <f>E69+F69</f>
        <v>50</v>
      </c>
      <c r="H69" s="29"/>
      <c r="I69" s="6"/>
    </row>
    <row r="70" spans="1:9" ht="15" customHeight="1">
      <c r="A70" s="26"/>
      <c r="B70" s="27"/>
      <c r="C70" s="31"/>
      <c r="D70" s="27"/>
      <c r="E70" s="35"/>
      <c r="F70" s="34"/>
      <c r="G70" s="34"/>
      <c r="H70" s="29"/>
      <c r="I70" s="6"/>
    </row>
    <row r="71" spans="1:9" ht="15" customHeight="1">
      <c r="A71" s="26" t="s">
        <v>435</v>
      </c>
      <c r="B71" s="27" t="s">
        <v>436</v>
      </c>
      <c r="C71" s="31">
        <v>21393</v>
      </c>
      <c r="D71" s="27" t="s">
        <v>10</v>
      </c>
      <c r="E71" s="110">
        <f>E72+E73</f>
        <v>500</v>
      </c>
      <c r="F71" s="111">
        <f>F72+F73</f>
        <v>0</v>
      </c>
      <c r="G71" s="112">
        <f>E71+F71</f>
        <v>500</v>
      </c>
      <c r="H71" s="196">
        <v>520</v>
      </c>
      <c r="I71" s="113" t="s">
        <v>73</v>
      </c>
    </row>
    <row r="72" spans="1:9" ht="25.5" customHeight="1">
      <c r="A72" s="29"/>
      <c r="B72" s="30"/>
      <c r="C72" s="42">
        <v>2231</v>
      </c>
      <c r="D72" s="92" t="s">
        <v>77</v>
      </c>
      <c r="E72" s="462">
        <v>480</v>
      </c>
      <c r="F72" s="463"/>
      <c r="G72" s="464">
        <f>E72+F72</f>
        <v>480</v>
      </c>
      <c r="H72" s="114"/>
      <c r="I72" s="114"/>
    </row>
    <row r="73" spans="1:9" ht="15" customHeight="1">
      <c r="A73" s="26"/>
      <c r="B73" s="102"/>
      <c r="C73" s="31">
        <v>2314</v>
      </c>
      <c r="D73" s="105" t="s">
        <v>75</v>
      </c>
      <c r="E73" s="40">
        <v>20</v>
      </c>
      <c r="F73" s="39"/>
      <c r="G73" s="168">
        <f>E73+F73</f>
        <v>20</v>
      </c>
      <c r="H73" s="26"/>
      <c r="I73" s="29"/>
    </row>
    <row r="74" spans="1:9" ht="15" customHeight="1">
      <c r="A74" s="26"/>
      <c r="B74" s="102"/>
      <c r="C74" s="31"/>
      <c r="D74" s="105"/>
      <c r="E74" s="40"/>
      <c r="F74" s="39"/>
      <c r="G74" s="168"/>
      <c r="H74" s="26"/>
      <c r="I74" s="29"/>
    </row>
    <row r="75" spans="1:9" ht="15" customHeight="1">
      <c r="A75" s="26" t="s">
        <v>441</v>
      </c>
      <c r="B75" s="64" t="s">
        <v>439</v>
      </c>
      <c r="C75" s="31"/>
      <c r="D75" s="152" t="s">
        <v>10</v>
      </c>
      <c r="E75" s="15">
        <f>SUM(E76:E78)</f>
        <v>0</v>
      </c>
      <c r="F75" s="15">
        <f>SUM(F76:F78)</f>
        <v>1240</v>
      </c>
      <c r="G75" s="158">
        <f>E75+F75</f>
        <v>1240</v>
      </c>
      <c r="H75" s="26"/>
      <c r="I75" s="113" t="s">
        <v>73</v>
      </c>
    </row>
    <row r="76" spans="1:9" ht="15" customHeight="1">
      <c r="A76" s="26"/>
      <c r="B76" s="102"/>
      <c r="C76" s="31">
        <v>2314</v>
      </c>
      <c r="D76" s="105" t="s">
        <v>75</v>
      </c>
      <c r="E76" s="40"/>
      <c r="F76" s="13">
        <v>400</v>
      </c>
      <c r="G76" s="168">
        <f>E76+F76</f>
        <v>400</v>
      </c>
      <c r="H76" s="26"/>
      <c r="I76" s="29"/>
    </row>
    <row r="77" spans="1:9" ht="15" customHeight="1">
      <c r="A77" s="26"/>
      <c r="B77" s="102"/>
      <c r="C77" s="31">
        <v>1150</v>
      </c>
      <c r="D77" s="105" t="s">
        <v>127</v>
      </c>
      <c r="E77" s="40"/>
      <c r="F77" s="13">
        <v>800</v>
      </c>
      <c r="G77" s="168">
        <f>E77+F77</f>
        <v>800</v>
      </c>
      <c r="H77" s="26"/>
      <c r="I77" s="29"/>
    </row>
    <row r="78" spans="1:9" ht="15" customHeight="1">
      <c r="A78" s="26"/>
      <c r="B78" s="102"/>
      <c r="C78" s="31">
        <v>1210</v>
      </c>
      <c r="D78" s="105" t="s">
        <v>440</v>
      </c>
      <c r="E78" s="40"/>
      <c r="F78" s="13">
        <v>40</v>
      </c>
      <c r="G78" s="168">
        <f>E78+F78</f>
        <v>40</v>
      </c>
      <c r="H78" s="26"/>
      <c r="I78" s="29"/>
    </row>
    <row r="79" spans="1:9" ht="15" customHeight="1">
      <c r="A79" s="26"/>
      <c r="B79" s="27"/>
      <c r="C79" s="31"/>
      <c r="D79" s="27"/>
      <c r="E79" s="35"/>
      <c r="F79" s="34"/>
      <c r="G79" s="34"/>
      <c r="H79" s="29"/>
      <c r="I79" s="6"/>
    </row>
    <row r="80" spans="1:9" ht="15" customHeight="1">
      <c r="A80" s="26" t="s">
        <v>53</v>
      </c>
      <c r="B80" s="27" t="s">
        <v>284</v>
      </c>
      <c r="C80" s="31"/>
      <c r="D80" s="10" t="s">
        <v>10</v>
      </c>
      <c r="E80" s="12">
        <f>E81</f>
        <v>20</v>
      </c>
      <c r="F80" s="12">
        <f>F81</f>
        <v>0</v>
      </c>
      <c r="G80" s="6">
        <f>E80+F80</f>
        <v>20</v>
      </c>
      <c r="H80" s="29"/>
      <c r="I80" s="29" t="s">
        <v>58</v>
      </c>
    </row>
    <row r="81" spans="1:9" ht="15" customHeight="1">
      <c r="A81" s="26" t="s">
        <v>286</v>
      </c>
      <c r="B81" s="7" t="s">
        <v>285</v>
      </c>
      <c r="C81" s="31">
        <v>2314</v>
      </c>
      <c r="D81" s="37" t="s">
        <v>183</v>
      </c>
      <c r="E81" s="33">
        <v>20</v>
      </c>
      <c r="F81" s="34"/>
      <c r="G81" s="34">
        <f>E81+F81</f>
        <v>20</v>
      </c>
      <c r="H81" s="29"/>
      <c r="I81" s="29"/>
    </row>
    <row r="82" spans="1:9" ht="15" customHeight="1">
      <c r="A82" s="26"/>
      <c r="B82" s="27"/>
      <c r="C82" s="31"/>
      <c r="D82" s="27"/>
      <c r="E82" s="35"/>
      <c r="F82" s="34"/>
      <c r="G82" s="34"/>
      <c r="H82" s="29"/>
      <c r="I82" s="24"/>
    </row>
    <row r="83" spans="1:9" ht="15" customHeight="1">
      <c r="A83" s="26" t="s">
        <v>61</v>
      </c>
      <c r="B83" s="55" t="s">
        <v>423</v>
      </c>
      <c r="C83" s="31">
        <v>21393</v>
      </c>
      <c r="D83" s="38" t="s">
        <v>10</v>
      </c>
      <c r="E83" s="72">
        <f>SUM(E84:E85)</f>
        <v>300</v>
      </c>
      <c r="F83" s="39">
        <f>SUM(F85:F85)</f>
        <v>0</v>
      </c>
      <c r="G83" s="47">
        <f>E83+F83</f>
        <v>300</v>
      </c>
      <c r="H83" s="193">
        <v>100</v>
      </c>
      <c r="I83" s="6" t="s">
        <v>58</v>
      </c>
    </row>
    <row r="84" spans="1:9" ht="14.25" customHeight="1">
      <c r="A84" s="26"/>
      <c r="B84" s="84" t="s">
        <v>422</v>
      </c>
      <c r="C84" s="31">
        <v>2314</v>
      </c>
      <c r="D84" s="7" t="s">
        <v>126</v>
      </c>
      <c r="E84" s="34">
        <v>100</v>
      </c>
      <c r="F84" s="34"/>
      <c r="G84" s="34">
        <f>E84+F84</f>
        <v>100</v>
      </c>
      <c r="H84" s="86"/>
      <c r="I84" s="29"/>
    </row>
    <row r="85" spans="1:9" ht="15" customHeight="1">
      <c r="A85" s="26"/>
      <c r="B85" s="84"/>
      <c r="C85" s="31">
        <v>2314</v>
      </c>
      <c r="D85" s="37" t="s">
        <v>183</v>
      </c>
      <c r="E85" s="13">
        <v>200</v>
      </c>
      <c r="F85" s="40"/>
      <c r="G85" s="46">
        <f>E85+F85</f>
        <v>200</v>
      </c>
      <c r="H85" s="86"/>
      <c r="I85" s="29"/>
    </row>
    <row r="86" spans="1:9" ht="15" customHeight="1">
      <c r="A86" s="26"/>
      <c r="B86" s="84"/>
      <c r="C86" s="31"/>
      <c r="D86" s="37"/>
      <c r="E86" s="13"/>
      <c r="F86" s="40"/>
      <c r="G86" s="46"/>
      <c r="H86" s="86"/>
      <c r="I86" s="29"/>
    </row>
    <row r="87" spans="1:9" ht="14.25" customHeight="1">
      <c r="A87" s="26" t="s">
        <v>437</v>
      </c>
      <c r="B87" s="55" t="s">
        <v>438</v>
      </c>
      <c r="C87" s="31"/>
      <c r="D87" s="27" t="s">
        <v>10</v>
      </c>
      <c r="E87" s="29">
        <f>SUM(E88:E92)</f>
        <v>0</v>
      </c>
      <c r="F87" s="29">
        <f>SUM(F88:F92)</f>
        <v>1772</v>
      </c>
      <c r="G87" s="29">
        <f aca="true" t="shared" si="2" ref="G87:G92">E87+F87</f>
        <v>1772</v>
      </c>
      <c r="H87" s="106"/>
      <c r="I87" s="29" t="s">
        <v>73</v>
      </c>
    </row>
    <row r="88" spans="1:9" ht="15.75" customHeight="1">
      <c r="A88" s="26"/>
      <c r="B88" s="84"/>
      <c r="C88" s="31">
        <v>1150</v>
      </c>
      <c r="D88" s="32" t="s">
        <v>78</v>
      </c>
      <c r="E88" s="35"/>
      <c r="F88" s="34">
        <v>354</v>
      </c>
      <c r="G88" s="34">
        <f t="shared" si="2"/>
        <v>354</v>
      </c>
      <c r="H88" s="106"/>
      <c r="I88" s="107"/>
    </row>
    <row r="89" spans="1:9" ht="15" customHeight="1">
      <c r="A89" s="26"/>
      <c r="B89" s="84"/>
      <c r="C89" s="31">
        <v>1210</v>
      </c>
      <c r="D89" s="32" t="s">
        <v>79</v>
      </c>
      <c r="E89" s="35"/>
      <c r="F89" s="34">
        <v>18</v>
      </c>
      <c r="G89" s="34">
        <f t="shared" si="2"/>
        <v>18</v>
      </c>
      <c r="H89" s="106"/>
      <c r="I89" s="107"/>
    </row>
    <row r="90" spans="1:9" ht="15" customHeight="1">
      <c r="A90" s="26"/>
      <c r="B90" s="84"/>
      <c r="C90" s="31">
        <v>2314</v>
      </c>
      <c r="D90" s="32" t="s">
        <v>126</v>
      </c>
      <c r="E90" s="35"/>
      <c r="F90" s="34">
        <v>800</v>
      </c>
      <c r="G90" s="34">
        <f t="shared" si="2"/>
        <v>800</v>
      </c>
      <c r="H90" s="106"/>
      <c r="I90" s="107"/>
    </row>
    <row r="91" spans="1:9" ht="15" customHeight="1">
      <c r="A91" s="26"/>
      <c r="B91" s="84"/>
      <c r="C91" s="31">
        <v>2314</v>
      </c>
      <c r="D91" s="32" t="s">
        <v>80</v>
      </c>
      <c r="E91" s="35"/>
      <c r="F91" s="34">
        <v>50</v>
      </c>
      <c r="G91" s="34">
        <f t="shared" si="2"/>
        <v>50</v>
      </c>
      <c r="H91" s="106"/>
      <c r="I91" s="107"/>
    </row>
    <row r="92" spans="1:9" ht="15" customHeight="1">
      <c r="A92" s="26"/>
      <c r="B92" s="84"/>
      <c r="C92" s="31">
        <v>2231</v>
      </c>
      <c r="D92" s="32" t="s">
        <v>81</v>
      </c>
      <c r="E92" s="62"/>
      <c r="F92" s="33">
        <v>550</v>
      </c>
      <c r="G92" s="34">
        <f t="shared" si="2"/>
        <v>550</v>
      </c>
      <c r="H92" s="106"/>
      <c r="I92" s="107"/>
    </row>
    <row r="93" spans="1:9" ht="15" customHeight="1">
      <c r="A93" s="26"/>
      <c r="B93" s="84"/>
      <c r="C93" s="31"/>
      <c r="D93" s="37"/>
      <c r="E93" s="13"/>
      <c r="F93" s="40"/>
      <c r="G93" s="46"/>
      <c r="H93" s="86"/>
      <c r="I93" s="29"/>
    </row>
    <row r="94" spans="1:9" ht="15" customHeight="1">
      <c r="A94" s="26" t="s">
        <v>192</v>
      </c>
      <c r="B94" s="41" t="s">
        <v>85</v>
      </c>
      <c r="C94" s="115">
        <v>21381</v>
      </c>
      <c r="D94" s="4" t="s">
        <v>10</v>
      </c>
      <c r="E94" s="12">
        <f>E95</f>
        <v>20</v>
      </c>
      <c r="F94" s="12">
        <f>F95</f>
        <v>0</v>
      </c>
      <c r="G94" s="15">
        <f>E94+F94</f>
        <v>20</v>
      </c>
      <c r="H94" s="17">
        <v>1000</v>
      </c>
      <c r="I94" s="113" t="s">
        <v>18</v>
      </c>
    </row>
    <row r="95" spans="1:9" ht="15" customHeight="1">
      <c r="A95" s="73"/>
      <c r="B95" s="41"/>
      <c r="C95" s="31">
        <v>2314</v>
      </c>
      <c r="D95" s="105" t="s">
        <v>75</v>
      </c>
      <c r="E95" s="33">
        <v>20</v>
      </c>
      <c r="F95" s="33"/>
      <c r="G95" s="13">
        <f>E95+F95</f>
        <v>20</v>
      </c>
      <c r="H95" s="116"/>
      <c r="I95" s="113"/>
    </row>
    <row r="96" spans="1:9" ht="15" customHeight="1">
      <c r="A96" s="73"/>
      <c r="B96" s="41"/>
      <c r="C96" s="31"/>
      <c r="D96" s="105"/>
      <c r="E96" s="33"/>
      <c r="F96" s="33"/>
      <c r="G96" s="13"/>
      <c r="H96" s="116"/>
      <c r="I96" s="113"/>
    </row>
    <row r="97" spans="1:9" ht="15" customHeight="1">
      <c r="A97" s="73" t="s">
        <v>191</v>
      </c>
      <c r="B97" s="41" t="s">
        <v>193</v>
      </c>
      <c r="C97" s="31">
        <v>21393</v>
      </c>
      <c r="D97" s="152" t="s">
        <v>10</v>
      </c>
      <c r="E97" s="60">
        <f>E98+E99</f>
        <v>250</v>
      </c>
      <c r="F97" s="60">
        <f>F98+F99</f>
        <v>0</v>
      </c>
      <c r="G97" s="15">
        <f>E97+F97</f>
        <v>250</v>
      </c>
      <c r="H97" s="17">
        <v>200</v>
      </c>
      <c r="I97" s="6" t="s">
        <v>58</v>
      </c>
    </row>
    <row r="98" spans="1:9" ht="15" customHeight="1">
      <c r="A98" s="73"/>
      <c r="B98" s="41"/>
      <c r="C98" s="31">
        <v>2314</v>
      </c>
      <c r="D98" s="7" t="s">
        <v>126</v>
      </c>
      <c r="E98" s="34">
        <v>50</v>
      </c>
      <c r="F98" s="33"/>
      <c r="G98" s="13">
        <f>E98+F98</f>
        <v>50</v>
      </c>
      <c r="H98" s="116"/>
      <c r="I98" s="113"/>
    </row>
    <row r="99" spans="1:9" ht="15" customHeight="1">
      <c r="A99" s="73"/>
      <c r="B99" s="41"/>
      <c r="C99" s="31">
        <v>2314</v>
      </c>
      <c r="D99" s="37" t="s">
        <v>183</v>
      </c>
      <c r="E99" s="13">
        <v>200</v>
      </c>
      <c r="F99" s="33"/>
      <c r="G99" s="13">
        <f>E99+F99</f>
        <v>200</v>
      </c>
      <c r="H99" s="116"/>
      <c r="I99" s="113"/>
    </row>
    <row r="100" spans="1:9" ht="15" customHeight="1">
      <c r="A100" s="73"/>
      <c r="B100" s="41"/>
      <c r="C100" s="31"/>
      <c r="D100" s="37"/>
      <c r="E100" s="13"/>
      <c r="F100" s="33"/>
      <c r="G100" s="13"/>
      <c r="H100" s="116"/>
      <c r="I100" s="113"/>
    </row>
    <row r="101" spans="1:9" ht="15" customHeight="1">
      <c r="A101" s="73" t="s">
        <v>194</v>
      </c>
      <c r="B101" s="41" t="s">
        <v>195</v>
      </c>
      <c r="C101" s="31"/>
      <c r="D101" s="17" t="s">
        <v>10</v>
      </c>
      <c r="E101" s="15">
        <f>E102+E103</f>
        <v>0</v>
      </c>
      <c r="F101" s="15">
        <f>F102+F103</f>
        <v>220</v>
      </c>
      <c r="G101" s="15">
        <f>E101+F101</f>
        <v>220</v>
      </c>
      <c r="H101" s="195"/>
      <c r="I101" s="6" t="s">
        <v>58</v>
      </c>
    </row>
    <row r="102" spans="1:9" ht="15" customHeight="1">
      <c r="A102" s="73"/>
      <c r="B102" s="41" t="s">
        <v>279</v>
      </c>
      <c r="C102" s="31">
        <v>2314</v>
      </c>
      <c r="D102" s="37" t="s">
        <v>196</v>
      </c>
      <c r="E102" s="13"/>
      <c r="F102" s="33">
        <v>200</v>
      </c>
      <c r="G102" s="13">
        <f>E102+F102</f>
        <v>200</v>
      </c>
      <c r="H102" s="116"/>
      <c r="I102" s="113"/>
    </row>
    <row r="103" spans="1:9" ht="15" customHeight="1">
      <c r="A103" s="73"/>
      <c r="B103" s="41"/>
      <c r="C103" s="31">
        <v>2314</v>
      </c>
      <c r="D103" s="37" t="s">
        <v>183</v>
      </c>
      <c r="E103" s="13"/>
      <c r="F103" s="33">
        <v>20</v>
      </c>
      <c r="G103" s="13">
        <f>E103+F103</f>
        <v>20</v>
      </c>
      <c r="H103" s="116"/>
      <c r="I103" s="113"/>
    </row>
    <row r="104" spans="1:9" ht="15" customHeight="1">
      <c r="A104" s="117"/>
      <c r="B104" s="41"/>
      <c r="C104" s="31"/>
      <c r="D104" s="27"/>
      <c r="E104" s="33"/>
      <c r="F104" s="33"/>
      <c r="G104" s="13"/>
      <c r="H104" s="37"/>
      <c r="I104" s="37"/>
    </row>
    <row r="105" spans="1:9" ht="15" customHeight="1">
      <c r="A105" s="51" t="s">
        <v>86</v>
      </c>
      <c r="B105" s="118" t="s">
        <v>87</v>
      </c>
      <c r="C105" s="119">
        <v>21381</v>
      </c>
      <c r="D105" s="120" t="s">
        <v>10</v>
      </c>
      <c r="E105" s="15">
        <f>E106</f>
        <v>20</v>
      </c>
      <c r="F105" s="15">
        <f>F106</f>
        <v>0</v>
      </c>
      <c r="G105" s="15">
        <f>E105+F105</f>
        <v>20</v>
      </c>
      <c r="H105" s="17">
        <v>400</v>
      </c>
      <c r="I105" s="113" t="s">
        <v>18</v>
      </c>
    </row>
    <row r="106" spans="1:9" ht="15" customHeight="1">
      <c r="A106" s="51"/>
      <c r="B106" s="118"/>
      <c r="C106" s="119">
        <v>2314</v>
      </c>
      <c r="D106" s="105" t="s">
        <v>75</v>
      </c>
      <c r="E106" s="40">
        <v>20</v>
      </c>
      <c r="F106" s="33"/>
      <c r="G106" s="13">
        <f>E106+F106</f>
        <v>20</v>
      </c>
      <c r="H106" s="116"/>
      <c r="I106" s="113"/>
    </row>
    <row r="107" spans="1:9" ht="15" customHeight="1">
      <c r="A107" s="51"/>
      <c r="B107" s="118"/>
      <c r="C107" s="119"/>
      <c r="D107" s="105"/>
      <c r="E107" s="40"/>
      <c r="F107" s="33"/>
      <c r="G107" s="13"/>
      <c r="H107" s="116"/>
      <c r="I107" s="113"/>
    </row>
    <row r="108" spans="1:9" ht="15" customHeight="1">
      <c r="A108" s="51" t="s">
        <v>53</v>
      </c>
      <c r="B108" s="118" t="s">
        <v>150</v>
      </c>
      <c r="C108" s="119">
        <v>21393</v>
      </c>
      <c r="D108" s="152" t="s">
        <v>10</v>
      </c>
      <c r="E108" s="15">
        <f>E109</f>
        <v>200</v>
      </c>
      <c r="F108" s="15">
        <f>F109</f>
        <v>0</v>
      </c>
      <c r="G108" s="15">
        <f>E108+F108</f>
        <v>200</v>
      </c>
      <c r="H108" s="17">
        <v>200</v>
      </c>
      <c r="I108" s="6" t="s">
        <v>147</v>
      </c>
    </row>
    <row r="109" spans="1:9" ht="15" customHeight="1">
      <c r="A109" s="51"/>
      <c r="B109" s="118"/>
      <c r="C109" s="119">
        <v>2231</v>
      </c>
      <c r="D109" s="105" t="s">
        <v>151</v>
      </c>
      <c r="E109" s="40">
        <v>200</v>
      </c>
      <c r="F109" s="33"/>
      <c r="G109" s="13">
        <f>E109+F109</f>
        <v>200</v>
      </c>
      <c r="H109" s="116"/>
      <c r="I109" s="113"/>
    </row>
    <row r="110" spans="1:9" ht="15" customHeight="1">
      <c r="A110" s="51"/>
      <c r="B110" s="118"/>
      <c r="C110" s="119"/>
      <c r="D110" s="105"/>
      <c r="E110" s="40"/>
      <c r="F110" s="33"/>
      <c r="G110" s="13"/>
      <c r="H110" s="116"/>
      <c r="I110" s="113"/>
    </row>
    <row r="111" spans="1:9" ht="15" customHeight="1">
      <c r="A111" s="51"/>
      <c r="B111" s="118" t="s">
        <v>152</v>
      </c>
      <c r="C111" s="119">
        <v>21393</v>
      </c>
      <c r="D111" s="152" t="s">
        <v>10</v>
      </c>
      <c r="E111" s="15">
        <f>E112+E113</f>
        <v>110</v>
      </c>
      <c r="F111" s="15">
        <f>F112+F113</f>
        <v>0</v>
      </c>
      <c r="G111" s="15">
        <f>E111+F111</f>
        <v>110</v>
      </c>
      <c r="H111" s="17">
        <v>500</v>
      </c>
      <c r="I111" s="6" t="s">
        <v>147</v>
      </c>
    </row>
    <row r="112" spans="1:9" ht="15" customHeight="1">
      <c r="A112" s="51"/>
      <c r="B112" s="118"/>
      <c r="C112" s="119">
        <v>2314</v>
      </c>
      <c r="D112" s="105" t="s">
        <v>75</v>
      </c>
      <c r="E112" s="40">
        <v>60</v>
      </c>
      <c r="F112" s="33"/>
      <c r="G112" s="13">
        <f>E112+F112</f>
        <v>60</v>
      </c>
      <c r="H112" s="116"/>
      <c r="I112" s="113"/>
    </row>
    <row r="113" spans="1:9" ht="15" customHeight="1">
      <c r="A113" s="51"/>
      <c r="B113" s="118"/>
      <c r="C113" s="119">
        <v>2314</v>
      </c>
      <c r="D113" s="105" t="s">
        <v>126</v>
      </c>
      <c r="E113" s="40">
        <v>50</v>
      </c>
      <c r="F113" s="33"/>
      <c r="G113" s="13">
        <f>E113+F113</f>
        <v>50</v>
      </c>
      <c r="H113" s="116"/>
      <c r="I113" s="113"/>
    </row>
    <row r="114" spans="1:9" ht="15" customHeight="1">
      <c r="A114" s="51"/>
      <c r="B114" s="118"/>
      <c r="C114" s="119"/>
      <c r="D114" s="105"/>
      <c r="E114" s="40"/>
      <c r="F114" s="33"/>
      <c r="G114" s="13"/>
      <c r="H114" s="116"/>
      <c r="I114" s="113"/>
    </row>
    <row r="115" spans="1:9" ht="15" customHeight="1">
      <c r="A115" s="51"/>
      <c r="B115" s="118" t="s">
        <v>153</v>
      </c>
      <c r="C115" s="119">
        <v>21381</v>
      </c>
      <c r="D115" s="152" t="s">
        <v>10</v>
      </c>
      <c r="E115" s="15"/>
      <c r="F115" s="12"/>
      <c r="G115" s="6">
        <f>E115+F115</f>
        <v>0</v>
      </c>
      <c r="H115" s="17">
        <v>300</v>
      </c>
      <c r="I115" s="6" t="s">
        <v>147</v>
      </c>
    </row>
    <row r="116" spans="1:9" ht="15" customHeight="1">
      <c r="A116" s="51"/>
      <c r="B116" s="118"/>
      <c r="C116" s="119"/>
      <c r="D116" s="105"/>
      <c r="E116" s="40"/>
      <c r="F116" s="33"/>
      <c r="G116" s="34">
        <f>E116+F116</f>
        <v>0</v>
      </c>
      <c r="H116" s="116"/>
      <c r="I116" s="113"/>
    </row>
    <row r="117" spans="1:9" ht="15" customHeight="1">
      <c r="A117" s="51" t="s">
        <v>88</v>
      </c>
      <c r="B117" s="121" t="s">
        <v>89</v>
      </c>
      <c r="C117" s="119">
        <v>21393</v>
      </c>
      <c r="D117" s="27" t="s">
        <v>10</v>
      </c>
      <c r="E117" s="68">
        <f>E118+E119</f>
        <v>660</v>
      </c>
      <c r="F117" s="68">
        <f>F118+F119</f>
        <v>0</v>
      </c>
      <c r="G117" s="122">
        <f aca="true" t="shared" si="3" ref="G117:G125">E117+F117</f>
        <v>660</v>
      </c>
      <c r="H117" s="17">
        <v>600</v>
      </c>
      <c r="I117" s="113" t="s">
        <v>73</v>
      </c>
    </row>
    <row r="118" spans="1:9" ht="22.5" customHeight="1">
      <c r="A118" s="51"/>
      <c r="B118" s="121"/>
      <c r="C118" s="42">
        <v>2231</v>
      </c>
      <c r="D118" s="92" t="s">
        <v>77</v>
      </c>
      <c r="E118" s="123">
        <v>640</v>
      </c>
      <c r="F118" s="33"/>
      <c r="G118" s="124">
        <f t="shared" si="3"/>
        <v>640</v>
      </c>
      <c r="H118" s="125"/>
      <c r="I118" s="113"/>
    </row>
    <row r="119" spans="1:9" ht="15" customHeight="1">
      <c r="A119" s="126"/>
      <c r="B119" s="118"/>
      <c r="C119" s="31">
        <v>2314</v>
      </c>
      <c r="D119" s="105" t="s">
        <v>75</v>
      </c>
      <c r="E119" s="127">
        <v>20</v>
      </c>
      <c r="F119" s="33"/>
      <c r="G119" s="124">
        <f t="shared" si="3"/>
        <v>20</v>
      </c>
      <c r="H119" s="128"/>
      <c r="I119" s="129"/>
    </row>
    <row r="120" spans="1:9" ht="15" customHeight="1">
      <c r="A120" s="126"/>
      <c r="B120" s="118"/>
      <c r="C120" s="31"/>
      <c r="D120" s="105"/>
      <c r="E120" s="127"/>
      <c r="F120" s="33"/>
      <c r="G120" s="124">
        <f t="shared" si="3"/>
        <v>0</v>
      </c>
      <c r="H120" s="128"/>
      <c r="I120" s="129"/>
    </row>
    <row r="121" spans="1:9" ht="15" customHeight="1">
      <c r="A121" s="26" t="s">
        <v>197</v>
      </c>
      <c r="B121" s="27" t="s">
        <v>90</v>
      </c>
      <c r="C121" s="31">
        <v>21393</v>
      </c>
      <c r="D121" s="152" t="s">
        <v>10</v>
      </c>
      <c r="E121" s="68">
        <f>SUM(E122:E125)</f>
        <v>250</v>
      </c>
      <c r="F121" s="68">
        <f>SUM(F122:F125)</f>
        <v>525</v>
      </c>
      <c r="G121" s="122">
        <f t="shared" si="3"/>
        <v>775</v>
      </c>
      <c r="H121" s="17">
        <v>100</v>
      </c>
      <c r="I121" s="6" t="s">
        <v>58</v>
      </c>
    </row>
    <row r="122" spans="1:9" ht="15" customHeight="1">
      <c r="A122" s="26"/>
      <c r="B122" s="27"/>
      <c r="C122" s="31">
        <v>2314</v>
      </c>
      <c r="D122" s="105" t="s">
        <v>126</v>
      </c>
      <c r="E122" s="127">
        <v>50</v>
      </c>
      <c r="F122" s="33"/>
      <c r="G122" s="124">
        <f t="shared" si="3"/>
        <v>50</v>
      </c>
      <c r="H122" s="128"/>
      <c r="I122" s="129"/>
    </row>
    <row r="123" spans="1:9" ht="15" customHeight="1">
      <c r="A123" s="126"/>
      <c r="B123" s="118"/>
      <c r="C123" s="31">
        <v>2314</v>
      </c>
      <c r="D123" s="105" t="s">
        <v>75</v>
      </c>
      <c r="E123" s="127">
        <v>200</v>
      </c>
      <c r="F123" s="33"/>
      <c r="G123" s="124">
        <f t="shared" si="3"/>
        <v>200</v>
      </c>
      <c r="H123" s="128"/>
      <c r="I123" s="129"/>
    </row>
    <row r="124" spans="1:9" ht="15" customHeight="1">
      <c r="A124" s="126"/>
      <c r="B124" s="118"/>
      <c r="C124" s="31">
        <v>1150</v>
      </c>
      <c r="D124" s="105" t="s">
        <v>278</v>
      </c>
      <c r="E124" s="127"/>
      <c r="F124" s="33">
        <v>500</v>
      </c>
      <c r="G124" s="124">
        <f t="shared" si="3"/>
        <v>500</v>
      </c>
      <c r="H124" s="128"/>
      <c r="I124" s="129"/>
    </row>
    <row r="125" spans="1:9" ht="15" customHeight="1">
      <c r="A125" s="126"/>
      <c r="B125" s="118"/>
      <c r="C125" s="31">
        <v>1210</v>
      </c>
      <c r="D125" s="32" t="s">
        <v>79</v>
      </c>
      <c r="E125" s="127"/>
      <c r="F125" s="33">
        <v>25</v>
      </c>
      <c r="G125" s="124">
        <f t="shared" si="3"/>
        <v>25</v>
      </c>
      <c r="H125" s="128"/>
      <c r="I125" s="129"/>
    </row>
    <row r="126" spans="1:9" ht="15" customHeight="1">
      <c r="A126" s="126"/>
      <c r="B126" s="118"/>
      <c r="C126" s="31"/>
      <c r="D126" s="32"/>
      <c r="E126" s="127"/>
      <c r="F126" s="33"/>
      <c r="G126" s="124"/>
      <c r="H126" s="128"/>
      <c r="I126" s="129"/>
    </row>
    <row r="127" spans="1:9" ht="15" customHeight="1">
      <c r="A127" s="26" t="s">
        <v>53</v>
      </c>
      <c r="B127" s="27" t="s">
        <v>198</v>
      </c>
      <c r="C127" s="31">
        <v>21393</v>
      </c>
      <c r="D127" s="10" t="s">
        <v>10</v>
      </c>
      <c r="E127" s="6">
        <f>SUM(E128:E130)</f>
        <v>20</v>
      </c>
      <c r="F127" s="6">
        <f>SUM(F128:F130)</f>
        <v>137</v>
      </c>
      <c r="G127" s="6">
        <f>E127+F127</f>
        <v>157</v>
      </c>
      <c r="H127" s="29">
        <v>50</v>
      </c>
      <c r="I127" s="6" t="s">
        <v>58</v>
      </c>
    </row>
    <row r="128" spans="1:9" ht="15" customHeight="1">
      <c r="A128" s="26"/>
      <c r="B128" s="27" t="s">
        <v>199</v>
      </c>
      <c r="C128" s="130">
        <v>2314</v>
      </c>
      <c r="D128" s="105" t="s">
        <v>75</v>
      </c>
      <c r="E128" s="34">
        <v>20</v>
      </c>
      <c r="F128" s="34"/>
      <c r="G128" s="34">
        <f>E128+F128</f>
        <v>20</v>
      </c>
      <c r="H128" s="29"/>
      <c r="I128" s="24"/>
    </row>
    <row r="129" spans="1:9" ht="15" customHeight="1">
      <c r="A129" s="26"/>
      <c r="B129" s="27"/>
      <c r="C129" s="130">
        <v>1150</v>
      </c>
      <c r="D129" s="105" t="s">
        <v>31</v>
      </c>
      <c r="E129" s="34"/>
      <c r="F129" s="34">
        <v>130</v>
      </c>
      <c r="G129" s="34">
        <f>E129+F129</f>
        <v>130</v>
      </c>
      <c r="H129" s="29"/>
      <c r="I129" s="24"/>
    </row>
    <row r="130" spans="1:9" ht="15" customHeight="1">
      <c r="A130" s="26"/>
      <c r="B130" s="27"/>
      <c r="C130" s="130">
        <v>1210</v>
      </c>
      <c r="D130" s="105" t="s">
        <v>79</v>
      </c>
      <c r="E130" s="34"/>
      <c r="F130" s="34">
        <v>7</v>
      </c>
      <c r="G130" s="34">
        <f>E130+F130</f>
        <v>7</v>
      </c>
      <c r="H130" s="29"/>
      <c r="I130" s="24"/>
    </row>
    <row r="131" spans="1:9" ht="15" customHeight="1">
      <c r="A131" s="26"/>
      <c r="B131" s="27"/>
      <c r="C131" s="130"/>
      <c r="D131" s="105"/>
      <c r="E131" s="34"/>
      <c r="F131" s="34"/>
      <c r="G131" s="34"/>
      <c r="H131" s="29"/>
      <c r="I131" s="24"/>
    </row>
    <row r="132" spans="1:9" ht="15" customHeight="1">
      <c r="A132" s="26"/>
      <c r="B132" s="27"/>
      <c r="C132" s="130"/>
      <c r="D132" s="105"/>
      <c r="E132" s="34"/>
      <c r="F132" s="34"/>
      <c r="G132" s="34"/>
      <c r="H132" s="29"/>
      <c r="I132" s="24"/>
    </row>
    <row r="133" spans="1:9" ht="15" customHeight="1">
      <c r="A133" s="26" t="s">
        <v>53</v>
      </c>
      <c r="B133" s="27" t="s">
        <v>200</v>
      </c>
      <c r="C133" s="130"/>
      <c r="D133" s="105"/>
      <c r="E133" s="34"/>
      <c r="F133" s="34"/>
      <c r="G133" s="34"/>
      <c r="H133" s="29"/>
      <c r="I133" s="6" t="s">
        <v>58</v>
      </c>
    </row>
    <row r="134" spans="1:9" ht="15" customHeight="1">
      <c r="A134" s="26"/>
      <c r="B134" s="27"/>
      <c r="C134" s="31"/>
      <c r="D134" s="7"/>
      <c r="E134" s="35"/>
      <c r="F134" s="34"/>
      <c r="G134" s="34"/>
      <c r="H134" s="29"/>
      <c r="I134" s="24"/>
    </row>
    <row r="135" spans="1:9" ht="15" customHeight="1">
      <c r="A135" s="26" t="s">
        <v>204</v>
      </c>
      <c r="B135" s="10" t="s">
        <v>205</v>
      </c>
      <c r="C135" s="96">
        <v>21393</v>
      </c>
      <c r="D135" s="200" t="s">
        <v>10</v>
      </c>
      <c r="E135" s="68">
        <f>E136</f>
        <v>20</v>
      </c>
      <c r="F135" s="68">
        <f>F136</f>
        <v>0</v>
      </c>
      <c r="G135" s="6">
        <f>E135+F135</f>
        <v>20</v>
      </c>
      <c r="H135" s="6">
        <v>50</v>
      </c>
      <c r="I135" s="6" t="s">
        <v>58</v>
      </c>
    </row>
    <row r="136" spans="1:9" ht="15" customHeight="1">
      <c r="A136" s="26"/>
      <c r="B136" s="7"/>
      <c r="C136" s="96">
        <v>2314</v>
      </c>
      <c r="D136" s="69" t="s">
        <v>43</v>
      </c>
      <c r="E136" s="54">
        <v>20</v>
      </c>
      <c r="F136" s="34"/>
      <c r="G136" s="34">
        <f>E136+F136</f>
        <v>20</v>
      </c>
      <c r="H136" s="29"/>
      <c r="I136" s="24"/>
    </row>
    <row r="137" spans="1:9" ht="15" customHeight="1">
      <c r="A137" s="26"/>
      <c r="B137" s="27"/>
      <c r="C137" s="31"/>
      <c r="D137" s="7"/>
      <c r="E137" s="35"/>
      <c r="F137" s="34"/>
      <c r="G137" s="34">
        <f>E137+F137</f>
        <v>0</v>
      </c>
      <c r="H137" s="29"/>
      <c r="I137" s="24"/>
    </row>
    <row r="138" spans="1:9" ht="15" customHeight="1">
      <c r="A138" s="48" t="s">
        <v>154</v>
      </c>
      <c r="B138" s="64" t="s">
        <v>155</v>
      </c>
      <c r="C138" s="130">
        <v>21393</v>
      </c>
      <c r="D138" s="152" t="s">
        <v>10</v>
      </c>
      <c r="E138" s="6">
        <f>E139</f>
        <v>3000</v>
      </c>
      <c r="F138" s="6">
        <f>F139</f>
        <v>0</v>
      </c>
      <c r="G138" s="6">
        <f>E138+F138</f>
        <v>3000</v>
      </c>
      <c r="H138" s="17">
        <v>3040</v>
      </c>
      <c r="I138" s="6" t="s">
        <v>147</v>
      </c>
    </row>
    <row r="139" spans="1:9" ht="15" customHeight="1">
      <c r="A139" s="48"/>
      <c r="B139" s="64"/>
      <c r="C139" s="130">
        <v>2231</v>
      </c>
      <c r="D139" s="105" t="s">
        <v>156</v>
      </c>
      <c r="E139" s="33">
        <v>3000</v>
      </c>
      <c r="F139" s="49"/>
      <c r="G139" s="34">
        <f>E139+F139</f>
        <v>3000</v>
      </c>
      <c r="H139" s="37"/>
      <c r="I139" s="37"/>
    </row>
    <row r="140" spans="1:9" ht="15" customHeight="1">
      <c r="A140" s="48"/>
      <c r="B140" s="64"/>
      <c r="C140" s="130"/>
      <c r="D140" s="105"/>
      <c r="E140" s="33"/>
      <c r="F140" s="49"/>
      <c r="G140" s="37"/>
      <c r="H140" s="37"/>
      <c r="I140" s="37"/>
    </row>
    <row r="141" spans="1:9" ht="15" customHeight="1">
      <c r="A141" s="48"/>
      <c r="B141" s="64" t="s">
        <v>157</v>
      </c>
      <c r="C141" s="130">
        <v>21393</v>
      </c>
      <c r="D141" s="152" t="s">
        <v>10</v>
      </c>
      <c r="E141" s="12">
        <f>E142</f>
        <v>200</v>
      </c>
      <c r="F141" s="12">
        <f>F142</f>
        <v>0</v>
      </c>
      <c r="G141" s="17">
        <f>E141+F141</f>
        <v>200</v>
      </c>
      <c r="H141" s="17">
        <v>200</v>
      </c>
      <c r="I141" s="6" t="s">
        <v>147</v>
      </c>
    </row>
    <row r="142" spans="1:9" ht="15" customHeight="1">
      <c r="A142" s="48"/>
      <c r="B142" s="64"/>
      <c r="C142" s="130">
        <v>2231</v>
      </c>
      <c r="D142" s="105" t="s">
        <v>156</v>
      </c>
      <c r="E142" s="33">
        <v>200</v>
      </c>
      <c r="F142" s="49"/>
      <c r="G142" s="16">
        <f>E142+F142</f>
        <v>200</v>
      </c>
      <c r="H142" s="37"/>
      <c r="I142" s="37"/>
    </row>
    <row r="143" spans="1:9" ht="15" customHeight="1">
      <c r="A143" s="48"/>
      <c r="B143" s="64"/>
      <c r="C143" s="130"/>
      <c r="D143" s="105"/>
      <c r="E143" s="33"/>
      <c r="F143" s="49"/>
      <c r="G143" s="37"/>
      <c r="H143" s="37"/>
      <c r="I143" s="37"/>
    </row>
    <row r="144" spans="1:9" ht="15" customHeight="1">
      <c r="A144" s="26"/>
      <c r="B144" s="27"/>
      <c r="C144" s="31"/>
      <c r="D144" s="56"/>
      <c r="E144" s="59"/>
      <c r="F144" s="59"/>
      <c r="G144" s="59">
        <f>E144+F144</f>
        <v>0</v>
      </c>
      <c r="H144" s="78"/>
      <c r="I144" s="24"/>
    </row>
    <row r="145" spans="1:9" ht="15" customHeight="1">
      <c r="A145" s="26"/>
      <c r="B145" s="28"/>
      <c r="C145" s="31"/>
      <c r="D145" s="7"/>
      <c r="E145" s="35"/>
      <c r="F145" s="34"/>
      <c r="G145" s="34">
        <f>E145+F145</f>
        <v>0</v>
      </c>
      <c r="H145" s="29"/>
      <c r="I145" s="30"/>
    </row>
    <row r="146" spans="1:9" ht="15" customHeight="1">
      <c r="A146" s="26" t="s">
        <v>19</v>
      </c>
      <c r="B146" s="27" t="s">
        <v>20</v>
      </c>
      <c r="C146" s="31">
        <v>21381</v>
      </c>
      <c r="D146" s="27" t="s">
        <v>10</v>
      </c>
      <c r="E146" s="12">
        <f>E157</f>
        <v>0</v>
      </c>
      <c r="F146" s="12">
        <f>F157</f>
        <v>0</v>
      </c>
      <c r="G146" s="6">
        <f>E146+F146</f>
        <v>0</v>
      </c>
      <c r="H146" s="29">
        <v>1500</v>
      </c>
      <c r="I146" s="99" t="s">
        <v>18</v>
      </c>
    </row>
    <row r="147" spans="1:9" ht="15" customHeight="1">
      <c r="A147" s="26"/>
      <c r="B147" s="27"/>
      <c r="C147" s="31"/>
      <c r="D147" s="27"/>
      <c r="E147" s="12"/>
      <c r="F147" s="12"/>
      <c r="G147" s="6"/>
      <c r="H147" s="29"/>
      <c r="I147" s="99"/>
    </row>
    <row r="148" spans="1:9" ht="15" customHeight="1">
      <c r="A148" s="26" t="s">
        <v>91</v>
      </c>
      <c r="B148" s="131" t="s">
        <v>92</v>
      </c>
      <c r="C148" s="132"/>
      <c r="D148" s="131" t="s">
        <v>10</v>
      </c>
      <c r="E148" s="133">
        <f>SUM(E149:E152)</f>
        <v>0</v>
      </c>
      <c r="F148" s="133">
        <f>SUM(F149:F152)</f>
        <v>2884</v>
      </c>
      <c r="G148" s="43">
        <f>E148+F148</f>
        <v>2884</v>
      </c>
      <c r="H148" s="134"/>
      <c r="I148" s="29" t="s">
        <v>73</v>
      </c>
    </row>
    <row r="149" spans="1:9" ht="15" customHeight="1">
      <c r="A149" s="135"/>
      <c r="B149" s="61"/>
      <c r="C149" s="176">
        <v>1150</v>
      </c>
      <c r="D149" s="136" t="s">
        <v>93</v>
      </c>
      <c r="E149" s="137"/>
      <c r="F149" s="137">
        <v>80</v>
      </c>
      <c r="G149" s="34">
        <f>E149+F149</f>
        <v>80</v>
      </c>
      <c r="H149" s="138"/>
      <c r="I149" s="37"/>
    </row>
    <row r="150" spans="1:9" ht="15" customHeight="1">
      <c r="A150" s="135"/>
      <c r="B150" s="131"/>
      <c r="C150" s="139">
        <v>1210</v>
      </c>
      <c r="D150" s="32" t="s">
        <v>79</v>
      </c>
      <c r="E150" s="137"/>
      <c r="F150" s="140">
        <v>4</v>
      </c>
      <c r="G150" s="49">
        <f>E150+F150</f>
        <v>4</v>
      </c>
      <c r="H150" s="141"/>
      <c r="I150" s="142"/>
    </row>
    <row r="151" spans="1:9" ht="15" customHeight="1">
      <c r="A151" s="26"/>
      <c r="B151" s="38"/>
      <c r="C151" s="143">
        <v>2231</v>
      </c>
      <c r="D151" s="144" t="s">
        <v>271</v>
      </c>
      <c r="E151" s="145"/>
      <c r="F151" s="146">
        <v>2000</v>
      </c>
      <c r="G151" s="147">
        <f>E151+F151</f>
        <v>2000</v>
      </c>
      <c r="H151" s="148"/>
      <c r="I151" s="142"/>
    </row>
    <row r="152" spans="1:9" ht="15" customHeight="1">
      <c r="A152" s="26"/>
      <c r="B152" s="38"/>
      <c r="C152" s="31">
        <v>2314</v>
      </c>
      <c r="D152" s="105" t="s">
        <v>94</v>
      </c>
      <c r="E152" s="149"/>
      <c r="F152" s="149">
        <v>800</v>
      </c>
      <c r="G152" s="150">
        <v>800</v>
      </c>
      <c r="H152" s="151"/>
      <c r="I152" s="97"/>
    </row>
    <row r="153" spans="1:9" ht="15" customHeight="1">
      <c r="A153" s="26"/>
      <c r="B153" s="38"/>
      <c r="C153" s="31"/>
      <c r="D153" s="105"/>
      <c r="E153" s="149"/>
      <c r="F153" s="149"/>
      <c r="G153" s="150"/>
      <c r="H153" s="151"/>
      <c r="I153" s="97"/>
    </row>
    <row r="154" spans="1:9" ht="15" customHeight="1">
      <c r="A154" s="26" t="s">
        <v>95</v>
      </c>
      <c r="B154" s="38" t="s">
        <v>96</v>
      </c>
      <c r="C154" s="31">
        <v>21393</v>
      </c>
      <c r="D154" s="152" t="s">
        <v>10</v>
      </c>
      <c r="E154" s="153">
        <f>E155+E156</f>
        <v>3020</v>
      </c>
      <c r="F154" s="153">
        <f>F155+F156</f>
        <v>0</v>
      </c>
      <c r="G154" s="154">
        <f aca="true" t="shared" si="4" ref="G154:G179">E154+F154</f>
        <v>3020</v>
      </c>
      <c r="H154" s="237">
        <v>3000</v>
      </c>
      <c r="I154" s="113" t="s">
        <v>73</v>
      </c>
    </row>
    <row r="155" spans="1:9" ht="15" customHeight="1">
      <c r="A155" s="26"/>
      <c r="B155" s="38"/>
      <c r="C155" s="156">
        <v>2231</v>
      </c>
      <c r="D155" s="92" t="s">
        <v>97</v>
      </c>
      <c r="E155" s="149">
        <v>3000</v>
      </c>
      <c r="F155" s="149"/>
      <c r="G155" s="157">
        <f t="shared" si="4"/>
        <v>3000</v>
      </c>
      <c r="H155" s="155"/>
      <c r="I155" s="113"/>
    </row>
    <row r="156" spans="1:9" ht="15" customHeight="1">
      <c r="A156" s="26"/>
      <c r="B156" s="38"/>
      <c r="C156" s="130">
        <v>2314</v>
      </c>
      <c r="D156" s="105" t="s">
        <v>75</v>
      </c>
      <c r="E156" s="149">
        <v>20</v>
      </c>
      <c r="F156" s="149"/>
      <c r="G156" s="157">
        <f t="shared" si="4"/>
        <v>20</v>
      </c>
      <c r="H156" s="155"/>
      <c r="I156" s="113"/>
    </row>
    <row r="157" spans="1:9" ht="15" customHeight="1">
      <c r="A157" s="26"/>
      <c r="B157" s="27"/>
      <c r="C157" s="31"/>
      <c r="D157" s="27"/>
      <c r="E157" s="35"/>
      <c r="F157" s="34"/>
      <c r="G157" s="34">
        <f t="shared" si="4"/>
        <v>0</v>
      </c>
      <c r="H157" s="29"/>
      <c r="I157" s="24"/>
    </row>
    <row r="158" spans="1:9" ht="15" customHeight="1">
      <c r="A158" s="26" t="s">
        <v>201</v>
      </c>
      <c r="B158" s="27" t="s">
        <v>202</v>
      </c>
      <c r="C158" s="31"/>
      <c r="D158" s="27" t="s">
        <v>10</v>
      </c>
      <c r="E158" s="12">
        <f>E159+E160</f>
        <v>0</v>
      </c>
      <c r="F158" s="12">
        <f>F159+F160</f>
        <v>46</v>
      </c>
      <c r="G158" s="6">
        <f t="shared" si="4"/>
        <v>46</v>
      </c>
      <c r="H158" s="29"/>
      <c r="I158" s="24" t="s">
        <v>58</v>
      </c>
    </row>
    <row r="159" spans="1:9" ht="15" customHeight="1">
      <c r="A159" s="26"/>
      <c r="B159" s="27"/>
      <c r="C159" s="31">
        <v>1150</v>
      </c>
      <c r="D159" s="7" t="s">
        <v>273</v>
      </c>
      <c r="E159" s="35"/>
      <c r="F159" s="34">
        <v>44</v>
      </c>
      <c r="G159" s="34">
        <f t="shared" si="4"/>
        <v>44</v>
      </c>
      <c r="H159" s="29"/>
      <c r="I159" s="24"/>
    </row>
    <row r="160" spans="1:9" ht="15" customHeight="1">
      <c r="A160" s="26"/>
      <c r="B160" s="27"/>
      <c r="C160" s="31">
        <v>1210</v>
      </c>
      <c r="D160" s="7" t="s">
        <v>79</v>
      </c>
      <c r="E160" s="35"/>
      <c r="F160" s="34">
        <v>2</v>
      </c>
      <c r="G160" s="34">
        <f t="shared" si="4"/>
        <v>2</v>
      </c>
      <c r="H160" s="29"/>
      <c r="I160" s="24"/>
    </row>
    <row r="161" spans="1:9" ht="15" customHeight="1">
      <c r="A161" s="26"/>
      <c r="B161" s="27"/>
      <c r="C161" s="31"/>
      <c r="D161" s="27"/>
      <c r="E161" s="35"/>
      <c r="F161" s="34"/>
      <c r="G161" s="34"/>
      <c r="H161" s="29"/>
      <c r="I161" s="24"/>
    </row>
    <row r="162" spans="1:9" ht="15" customHeight="1">
      <c r="A162" s="26" t="s">
        <v>154</v>
      </c>
      <c r="B162" s="27" t="s">
        <v>203</v>
      </c>
      <c r="C162" s="31">
        <v>21393</v>
      </c>
      <c r="D162" s="27" t="s">
        <v>10</v>
      </c>
      <c r="E162" s="60">
        <f>E163</f>
        <v>20</v>
      </c>
      <c r="F162" s="60">
        <f>F163</f>
        <v>0</v>
      </c>
      <c r="G162" s="11">
        <f>E162+F162</f>
        <v>20</v>
      </c>
      <c r="H162" s="29">
        <v>100</v>
      </c>
      <c r="I162" s="24" t="s">
        <v>58</v>
      </c>
    </row>
    <row r="163" spans="1:9" ht="15" customHeight="1">
      <c r="A163" s="26"/>
      <c r="B163" s="27"/>
      <c r="C163" s="130">
        <v>2314</v>
      </c>
      <c r="D163" s="105" t="s">
        <v>75</v>
      </c>
      <c r="E163" s="149">
        <v>20</v>
      </c>
      <c r="F163" s="34"/>
      <c r="G163" s="49">
        <f>E163+F163</f>
        <v>20</v>
      </c>
      <c r="H163" s="29"/>
      <c r="I163" s="24"/>
    </row>
    <row r="164" spans="1:9" ht="14.25" customHeight="1">
      <c r="A164" s="26"/>
      <c r="B164" s="28"/>
      <c r="C164" s="31"/>
      <c r="D164" s="27"/>
      <c r="E164" s="35"/>
      <c r="F164" s="34"/>
      <c r="G164" s="34">
        <f t="shared" si="4"/>
        <v>0</v>
      </c>
      <c r="H164" s="29"/>
      <c r="I164" s="24"/>
    </row>
    <row r="165" spans="1:9" ht="15" customHeight="1">
      <c r="A165" s="26" t="s">
        <v>22</v>
      </c>
      <c r="B165" s="27" t="s">
        <v>23</v>
      </c>
      <c r="C165" s="31">
        <v>21381</v>
      </c>
      <c r="D165" s="27" t="s">
        <v>10</v>
      </c>
      <c r="E165" s="12">
        <f>E166</f>
        <v>0</v>
      </c>
      <c r="F165" s="12">
        <f>F166</f>
        <v>0</v>
      </c>
      <c r="G165" s="6">
        <f t="shared" si="4"/>
        <v>0</v>
      </c>
      <c r="H165" s="29">
        <v>700</v>
      </c>
      <c r="I165" s="99" t="s">
        <v>18</v>
      </c>
    </row>
    <row r="166" spans="1:9" ht="15" customHeight="1">
      <c r="A166" s="26"/>
      <c r="B166" s="7"/>
      <c r="C166" s="31"/>
      <c r="D166" s="32"/>
      <c r="E166" s="33"/>
      <c r="F166" s="34"/>
      <c r="G166" s="34">
        <f t="shared" si="4"/>
        <v>0</v>
      </c>
      <c r="H166" s="29"/>
      <c r="I166" s="30"/>
    </row>
    <row r="167" spans="1:9" ht="15" customHeight="1">
      <c r="A167" s="26"/>
      <c r="B167" s="28"/>
      <c r="C167" s="31"/>
      <c r="D167" s="32"/>
      <c r="E167" s="35"/>
      <c r="F167" s="34"/>
      <c r="G167" s="34">
        <f t="shared" si="4"/>
        <v>0</v>
      </c>
      <c r="H167" s="29"/>
      <c r="I167" s="30"/>
    </row>
    <row r="168" spans="1:9" ht="15" customHeight="1">
      <c r="A168" s="26" t="s">
        <v>21</v>
      </c>
      <c r="B168" s="27" t="s">
        <v>24</v>
      </c>
      <c r="C168" s="31"/>
      <c r="D168" s="4" t="s">
        <v>10</v>
      </c>
      <c r="E168" s="35"/>
      <c r="F168" s="34"/>
      <c r="G168" s="34">
        <f t="shared" si="4"/>
        <v>0</v>
      </c>
      <c r="H168" s="29"/>
      <c r="I168" s="99" t="s">
        <v>18</v>
      </c>
    </row>
    <row r="169" spans="1:9" ht="15" customHeight="1">
      <c r="A169" s="26"/>
      <c r="B169" s="27"/>
      <c r="C169" s="31"/>
      <c r="D169" s="4"/>
      <c r="E169" s="35"/>
      <c r="F169" s="34"/>
      <c r="G169" s="34"/>
      <c r="H169" s="29"/>
      <c r="I169" s="99"/>
    </row>
    <row r="170" spans="1:9" ht="15" customHeight="1">
      <c r="A170" s="26" t="s">
        <v>415</v>
      </c>
      <c r="B170" s="27" t="s">
        <v>416</v>
      </c>
      <c r="C170" s="31">
        <v>213994</v>
      </c>
      <c r="D170" s="27" t="s">
        <v>10</v>
      </c>
      <c r="E170" s="35"/>
      <c r="F170" s="34"/>
      <c r="G170" s="34"/>
      <c r="H170" s="29">
        <v>2000</v>
      </c>
      <c r="I170" s="99" t="s">
        <v>172</v>
      </c>
    </row>
    <row r="171" spans="1:9" ht="15" customHeight="1">
      <c r="A171" s="26"/>
      <c r="B171" s="28"/>
      <c r="C171" s="31"/>
      <c r="D171" s="4"/>
      <c r="E171" s="35"/>
      <c r="F171" s="34"/>
      <c r="G171" s="34">
        <f t="shared" si="4"/>
        <v>0</v>
      </c>
      <c r="H171" s="29"/>
      <c r="I171" s="6"/>
    </row>
    <row r="172" spans="1:9" ht="15" customHeight="1">
      <c r="A172" s="26" t="s">
        <v>288</v>
      </c>
      <c r="B172" s="27" t="s">
        <v>297</v>
      </c>
      <c r="C172" s="31"/>
      <c r="D172" s="27" t="s">
        <v>10</v>
      </c>
      <c r="E172" s="12">
        <f>E173</f>
        <v>0</v>
      </c>
      <c r="F172" s="12">
        <f>F173</f>
        <v>50</v>
      </c>
      <c r="G172" s="6">
        <f t="shared" si="4"/>
        <v>50</v>
      </c>
      <c r="H172" s="29"/>
      <c r="I172" s="99"/>
    </row>
    <row r="173" spans="1:9" ht="15" customHeight="1">
      <c r="A173" s="26"/>
      <c r="B173" s="7" t="s">
        <v>298</v>
      </c>
      <c r="C173" s="31">
        <v>2314</v>
      </c>
      <c r="D173" s="7" t="s">
        <v>101</v>
      </c>
      <c r="E173" s="12"/>
      <c r="F173" s="8">
        <v>50</v>
      </c>
      <c r="G173" s="9">
        <f t="shared" si="4"/>
        <v>50</v>
      </c>
      <c r="H173" s="29"/>
      <c r="I173" s="99"/>
    </row>
    <row r="174" spans="1:9" ht="15" customHeight="1">
      <c r="A174" s="26"/>
      <c r="B174" s="7"/>
      <c r="C174" s="31"/>
      <c r="D174" s="7"/>
      <c r="E174" s="12"/>
      <c r="F174" s="8"/>
      <c r="G174" s="9"/>
      <c r="H174" s="29"/>
      <c r="I174" s="99"/>
    </row>
    <row r="175" spans="1:9" ht="30.75" customHeight="1">
      <c r="A175" s="29" t="s">
        <v>288</v>
      </c>
      <c r="B175" s="36" t="s">
        <v>98</v>
      </c>
      <c r="C175" s="42"/>
      <c r="D175" s="41" t="s">
        <v>10</v>
      </c>
      <c r="E175" s="17">
        <f>SUM(E176:E179)</f>
        <v>0</v>
      </c>
      <c r="F175" s="17">
        <f>SUM(F176:F179)</f>
        <v>1765</v>
      </c>
      <c r="G175" s="17">
        <f t="shared" si="4"/>
        <v>1765</v>
      </c>
      <c r="H175" s="71"/>
      <c r="I175" s="24" t="s">
        <v>58</v>
      </c>
    </row>
    <row r="176" spans="1:9" ht="15" customHeight="1">
      <c r="A176" s="29"/>
      <c r="B176" s="159"/>
      <c r="C176" s="31">
        <v>2314</v>
      </c>
      <c r="D176" s="32" t="s">
        <v>289</v>
      </c>
      <c r="E176" s="16"/>
      <c r="F176" s="16">
        <v>315</v>
      </c>
      <c r="G176" s="16">
        <f t="shared" si="4"/>
        <v>315</v>
      </c>
      <c r="H176" s="71"/>
      <c r="I176" s="113"/>
    </row>
    <row r="177" spans="1:9" ht="15" customHeight="1">
      <c r="A177" s="26"/>
      <c r="B177" s="27"/>
      <c r="C177" s="31">
        <v>2314</v>
      </c>
      <c r="D177" s="32" t="s">
        <v>126</v>
      </c>
      <c r="E177" s="116"/>
      <c r="F177" s="16">
        <v>400</v>
      </c>
      <c r="G177" s="16">
        <f t="shared" si="4"/>
        <v>400</v>
      </c>
      <c r="H177" s="29"/>
      <c r="I177" s="6"/>
    </row>
    <row r="178" spans="1:9" ht="15" customHeight="1">
      <c r="A178" s="26"/>
      <c r="B178" s="27"/>
      <c r="C178" s="31">
        <v>1150</v>
      </c>
      <c r="D178" s="32" t="s">
        <v>127</v>
      </c>
      <c r="E178" s="116"/>
      <c r="F178" s="16">
        <v>1000</v>
      </c>
      <c r="G178" s="16">
        <f t="shared" si="4"/>
        <v>1000</v>
      </c>
      <c r="H178" s="29"/>
      <c r="I178" s="6"/>
    </row>
    <row r="179" spans="1:9" ht="15" customHeight="1">
      <c r="A179" s="26"/>
      <c r="B179" s="27"/>
      <c r="C179" s="31">
        <v>1210</v>
      </c>
      <c r="D179" s="32" t="s">
        <v>290</v>
      </c>
      <c r="E179" s="116"/>
      <c r="F179" s="16">
        <v>50</v>
      </c>
      <c r="G179" s="16">
        <f t="shared" si="4"/>
        <v>50</v>
      </c>
      <c r="H179" s="29"/>
      <c r="I179" s="241"/>
    </row>
    <row r="180" spans="1:9" ht="15" customHeight="1">
      <c r="A180" s="26"/>
      <c r="B180" s="27"/>
      <c r="C180" s="31"/>
      <c r="D180" s="32"/>
      <c r="E180" s="116"/>
      <c r="F180" s="16"/>
      <c r="G180" s="16"/>
      <c r="H180" s="29"/>
      <c r="I180" s="241"/>
    </row>
    <row r="181" spans="1:9" ht="15" customHeight="1">
      <c r="A181" s="50" t="s">
        <v>429</v>
      </c>
      <c r="B181" s="118" t="s">
        <v>99</v>
      </c>
      <c r="C181" s="119">
        <v>21393</v>
      </c>
      <c r="D181" s="58" t="s">
        <v>10</v>
      </c>
      <c r="E181" s="91">
        <f>E182+E183</f>
        <v>7600</v>
      </c>
      <c r="F181" s="91">
        <f>F182+F183</f>
        <v>0</v>
      </c>
      <c r="G181" s="161">
        <f>E181+F181</f>
        <v>7600</v>
      </c>
      <c r="H181" s="48">
        <v>8000</v>
      </c>
      <c r="I181" s="113" t="s">
        <v>73</v>
      </c>
    </row>
    <row r="182" spans="1:9" ht="23.25" customHeight="1">
      <c r="A182" s="50"/>
      <c r="B182" s="118"/>
      <c r="C182" s="130">
        <v>2231</v>
      </c>
      <c r="D182" s="92" t="s">
        <v>77</v>
      </c>
      <c r="E182" s="162">
        <v>7500</v>
      </c>
      <c r="F182" s="162"/>
      <c r="G182" s="163">
        <f>E182+F182</f>
        <v>7500</v>
      </c>
      <c r="H182" s="164"/>
      <c r="I182" s="113"/>
    </row>
    <row r="183" spans="1:9" ht="15" customHeight="1">
      <c r="A183" s="50"/>
      <c r="B183" s="118"/>
      <c r="C183" s="130">
        <v>2314</v>
      </c>
      <c r="D183" s="105" t="s">
        <v>75</v>
      </c>
      <c r="E183" s="165">
        <v>100</v>
      </c>
      <c r="F183" s="165"/>
      <c r="G183" s="163">
        <f>E183+F183</f>
        <v>100</v>
      </c>
      <c r="H183" s="164"/>
      <c r="I183" s="113"/>
    </row>
    <row r="184" spans="1:9" ht="15" customHeight="1">
      <c r="A184" s="50"/>
      <c r="B184" s="118"/>
      <c r="C184" s="130"/>
      <c r="D184" s="92"/>
      <c r="E184" s="71"/>
      <c r="F184" s="71"/>
      <c r="G184" s="166"/>
      <c r="H184" s="164"/>
      <c r="I184" s="113"/>
    </row>
    <row r="185" spans="1:9" ht="15" customHeight="1">
      <c r="A185" s="50" t="s">
        <v>171</v>
      </c>
      <c r="B185" s="118" t="s">
        <v>100</v>
      </c>
      <c r="C185" s="130"/>
      <c r="D185" s="58" t="s">
        <v>10</v>
      </c>
      <c r="E185" s="71">
        <f>E186</f>
        <v>100</v>
      </c>
      <c r="F185" s="71">
        <f>F186</f>
        <v>0</v>
      </c>
      <c r="G185" s="166">
        <f>E185+F185</f>
        <v>100</v>
      </c>
      <c r="H185" s="164"/>
      <c r="I185" s="113" t="s">
        <v>73</v>
      </c>
    </row>
    <row r="186" spans="1:9" ht="15" customHeight="1">
      <c r="A186" s="50"/>
      <c r="B186" s="118"/>
      <c r="C186" s="130">
        <v>2314</v>
      </c>
      <c r="D186" s="92" t="s">
        <v>101</v>
      </c>
      <c r="E186" s="162">
        <v>100</v>
      </c>
      <c r="F186" s="162"/>
      <c r="G186" s="168">
        <f>E186+F186</f>
        <v>100</v>
      </c>
      <c r="H186" s="164"/>
      <c r="I186" s="71"/>
    </row>
    <row r="187" spans="1:9" ht="15" customHeight="1">
      <c r="A187" s="50"/>
      <c r="B187" s="118"/>
      <c r="C187" s="130"/>
      <c r="D187" s="92"/>
      <c r="E187" s="162"/>
      <c r="F187" s="162"/>
      <c r="G187" s="168"/>
      <c r="H187" s="164"/>
      <c r="I187" s="71"/>
    </row>
    <row r="188" spans="1:9" ht="18.75" customHeight="1">
      <c r="A188" s="50" t="s">
        <v>208</v>
      </c>
      <c r="B188" s="118" t="s">
        <v>207</v>
      </c>
      <c r="C188" s="130">
        <v>21393</v>
      </c>
      <c r="D188" s="4" t="s">
        <v>10</v>
      </c>
      <c r="E188" s="201">
        <f>SUM(E189:E192)</f>
        <v>300</v>
      </c>
      <c r="F188" s="201">
        <f>SUM(F189:F192)</f>
        <v>315</v>
      </c>
      <c r="G188" s="158">
        <f>E188+F188</f>
        <v>615</v>
      </c>
      <c r="H188" s="202">
        <v>200</v>
      </c>
      <c r="I188" s="24" t="s">
        <v>58</v>
      </c>
    </row>
    <row r="189" spans="1:9" ht="15" customHeight="1">
      <c r="A189" s="50"/>
      <c r="B189" s="118"/>
      <c r="C189" s="130">
        <v>2314</v>
      </c>
      <c r="D189" s="56" t="s">
        <v>126</v>
      </c>
      <c r="E189" s="162">
        <v>100</v>
      </c>
      <c r="F189" s="162"/>
      <c r="G189" s="168">
        <f>E189+F189</f>
        <v>100</v>
      </c>
      <c r="H189" s="164"/>
      <c r="I189" s="71"/>
    </row>
    <row r="190" spans="1:9" ht="15" customHeight="1">
      <c r="A190" s="50"/>
      <c r="B190" s="118"/>
      <c r="C190" s="130">
        <v>2314</v>
      </c>
      <c r="D190" s="160" t="s">
        <v>75</v>
      </c>
      <c r="E190" s="162">
        <v>200</v>
      </c>
      <c r="F190" s="162"/>
      <c r="G190" s="168">
        <f>E190+F190</f>
        <v>200</v>
      </c>
      <c r="H190" s="164"/>
      <c r="I190" s="71"/>
    </row>
    <row r="191" spans="1:9" ht="15" customHeight="1">
      <c r="A191" s="50"/>
      <c r="B191" s="118"/>
      <c r="C191" s="130">
        <v>1150</v>
      </c>
      <c r="D191" s="32" t="s">
        <v>127</v>
      </c>
      <c r="E191" s="162"/>
      <c r="F191" s="162">
        <v>300</v>
      </c>
      <c r="G191" s="168">
        <f>E191+F191</f>
        <v>300</v>
      </c>
      <c r="H191" s="164"/>
      <c r="I191" s="71"/>
    </row>
    <row r="192" spans="1:9" ht="15" customHeight="1">
      <c r="A192" s="50"/>
      <c r="B192" s="118"/>
      <c r="C192" s="130">
        <v>1210</v>
      </c>
      <c r="D192" s="32" t="s">
        <v>290</v>
      </c>
      <c r="E192" s="162"/>
      <c r="F192" s="162">
        <v>15</v>
      </c>
      <c r="G192" s="168">
        <f>E192+F192</f>
        <v>15</v>
      </c>
      <c r="H192" s="164"/>
      <c r="I192" s="71"/>
    </row>
    <row r="193" spans="1:9" ht="15" customHeight="1">
      <c r="A193" s="26"/>
      <c r="B193" s="38"/>
      <c r="C193" s="130"/>
      <c r="D193" s="105"/>
      <c r="E193" s="155"/>
      <c r="F193" s="155"/>
      <c r="G193" s="169"/>
      <c r="H193" s="155"/>
      <c r="I193" s="155"/>
    </row>
    <row r="194" spans="1:9" ht="15" customHeight="1">
      <c r="A194" s="26" t="s">
        <v>62</v>
      </c>
      <c r="B194" s="27" t="s">
        <v>158</v>
      </c>
      <c r="C194" s="31">
        <v>21393</v>
      </c>
      <c r="D194" s="4" t="s">
        <v>10</v>
      </c>
      <c r="E194" s="60">
        <f>E195+E196</f>
        <v>90</v>
      </c>
      <c r="F194" s="60">
        <f>F195+F196</f>
        <v>0</v>
      </c>
      <c r="G194" s="11">
        <f>E194+F194</f>
        <v>90</v>
      </c>
      <c r="H194" s="29">
        <v>200</v>
      </c>
      <c r="I194" s="6" t="s">
        <v>147</v>
      </c>
    </row>
    <row r="195" spans="1:9" ht="15" customHeight="1">
      <c r="A195" s="26"/>
      <c r="B195" s="27"/>
      <c r="C195" s="31">
        <v>2314</v>
      </c>
      <c r="D195" s="56" t="s">
        <v>49</v>
      </c>
      <c r="E195" s="83">
        <v>50</v>
      </c>
      <c r="F195" s="83"/>
      <c r="G195" s="59">
        <f>E195+F195</f>
        <v>50</v>
      </c>
      <c r="H195" s="29"/>
      <c r="I195" s="24"/>
    </row>
    <row r="196" spans="1:9" ht="15" customHeight="1">
      <c r="A196" s="26"/>
      <c r="B196" s="27"/>
      <c r="C196" s="31">
        <v>2314</v>
      </c>
      <c r="D196" s="56" t="s">
        <v>75</v>
      </c>
      <c r="E196" s="83">
        <v>40</v>
      </c>
      <c r="F196" s="83"/>
      <c r="G196" s="59">
        <f>E196+F196</f>
        <v>40</v>
      </c>
      <c r="H196" s="29"/>
      <c r="I196" s="24"/>
    </row>
    <row r="197" spans="1:9" ht="15" customHeight="1">
      <c r="A197" s="26"/>
      <c r="B197" s="27"/>
      <c r="C197" s="31"/>
      <c r="D197" s="4"/>
      <c r="E197" s="60"/>
      <c r="F197" s="60"/>
      <c r="G197" s="11"/>
      <c r="H197" s="29"/>
      <c r="I197" s="24"/>
    </row>
    <row r="198" spans="1:9" ht="15" customHeight="1">
      <c r="A198" s="26" t="s">
        <v>64</v>
      </c>
      <c r="B198" s="27" t="s">
        <v>179</v>
      </c>
      <c r="C198" s="20">
        <v>21393</v>
      </c>
      <c r="D198" s="4" t="s">
        <v>10</v>
      </c>
      <c r="E198" s="11">
        <f>E199</f>
        <v>40</v>
      </c>
      <c r="F198" s="11">
        <f>F199</f>
        <v>0</v>
      </c>
      <c r="G198" s="11">
        <f>E198+F198</f>
        <v>40</v>
      </c>
      <c r="H198" s="6">
        <v>200</v>
      </c>
      <c r="I198" s="24" t="s">
        <v>58</v>
      </c>
    </row>
    <row r="199" spans="1:9" ht="15" customHeight="1">
      <c r="A199" s="26"/>
      <c r="B199" s="27"/>
      <c r="C199" s="31">
        <v>2314</v>
      </c>
      <c r="D199" s="32" t="s">
        <v>75</v>
      </c>
      <c r="E199" s="59">
        <v>40</v>
      </c>
      <c r="F199" s="43"/>
      <c r="G199" s="59">
        <f>E199+F199</f>
        <v>40</v>
      </c>
      <c r="H199" s="34"/>
      <c r="I199" s="6"/>
    </row>
    <row r="200" spans="1:9" ht="15" customHeight="1">
      <c r="A200" s="26"/>
      <c r="B200" s="27"/>
      <c r="C200" s="31"/>
      <c r="D200" s="32"/>
      <c r="E200" s="59"/>
      <c r="F200" s="43"/>
      <c r="G200" s="59"/>
      <c r="H200" s="34"/>
      <c r="I200" s="6"/>
    </row>
    <row r="201" spans="1:9" ht="15" customHeight="1">
      <c r="A201" s="26"/>
      <c r="B201" s="27" t="s">
        <v>206</v>
      </c>
      <c r="C201" s="31">
        <v>21393</v>
      </c>
      <c r="D201" s="10" t="s">
        <v>10</v>
      </c>
      <c r="E201" s="11">
        <f>SUM(E202:E204)</f>
        <v>20</v>
      </c>
      <c r="F201" s="11">
        <f>SUM(F202:F204)</f>
        <v>117.11</v>
      </c>
      <c r="G201" s="11">
        <f>E201+F201</f>
        <v>137.11</v>
      </c>
      <c r="H201" s="6">
        <v>100</v>
      </c>
      <c r="I201" s="24" t="s">
        <v>58</v>
      </c>
    </row>
    <row r="202" spans="1:9" ht="15" customHeight="1">
      <c r="A202" s="26"/>
      <c r="B202" s="27"/>
      <c r="C202" s="31">
        <v>2314</v>
      </c>
      <c r="D202" s="32" t="s">
        <v>75</v>
      </c>
      <c r="E202" s="59">
        <v>20</v>
      </c>
      <c r="F202" s="43"/>
      <c r="G202" s="59">
        <f>E202+F202</f>
        <v>20</v>
      </c>
      <c r="H202" s="34"/>
      <c r="I202" s="6"/>
    </row>
    <row r="203" spans="1:9" ht="15" customHeight="1">
      <c r="A203" s="26"/>
      <c r="B203" s="27"/>
      <c r="C203" s="31">
        <v>1150</v>
      </c>
      <c r="D203" s="32" t="s">
        <v>272</v>
      </c>
      <c r="E203" s="59"/>
      <c r="F203" s="59">
        <v>111.11</v>
      </c>
      <c r="G203" s="59">
        <f>E203+F203</f>
        <v>111.11</v>
      </c>
      <c r="H203" s="34"/>
      <c r="I203" s="6"/>
    </row>
    <row r="204" spans="1:9" ht="15" customHeight="1">
      <c r="A204" s="26"/>
      <c r="B204" s="27"/>
      <c r="C204" s="31">
        <v>1210</v>
      </c>
      <c r="D204" s="32" t="s">
        <v>79</v>
      </c>
      <c r="E204" s="59"/>
      <c r="F204" s="59">
        <v>6</v>
      </c>
      <c r="G204" s="59">
        <f>E204+F204</f>
        <v>6</v>
      </c>
      <c r="H204" s="34"/>
      <c r="I204" s="6"/>
    </row>
    <row r="205" spans="1:9" ht="15" customHeight="1">
      <c r="A205" s="26"/>
      <c r="B205" s="27"/>
      <c r="C205" s="31"/>
      <c r="D205" s="32"/>
      <c r="E205" s="59"/>
      <c r="F205" s="43"/>
      <c r="G205" s="59"/>
      <c r="H205" s="34"/>
      <c r="I205" s="6"/>
    </row>
    <row r="206" spans="1:9" ht="15" customHeight="1">
      <c r="A206" s="26" t="s">
        <v>25</v>
      </c>
      <c r="B206" s="27" t="s">
        <v>26</v>
      </c>
      <c r="C206" s="31">
        <v>21381</v>
      </c>
      <c r="D206" s="4" t="s">
        <v>10</v>
      </c>
      <c r="E206" s="59"/>
      <c r="F206" s="43"/>
      <c r="G206" s="59"/>
      <c r="H206" s="6">
        <v>300</v>
      </c>
      <c r="I206" s="99" t="s">
        <v>18</v>
      </c>
    </row>
    <row r="207" spans="1:9" ht="15" customHeight="1">
      <c r="A207" s="26"/>
      <c r="B207" s="27"/>
      <c r="C207" s="31"/>
      <c r="D207" s="32"/>
      <c r="E207" s="59"/>
      <c r="F207" s="43"/>
      <c r="G207" s="59"/>
      <c r="H207" s="34"/>
      <c r="I207" s="6"/>
    </row>
    <row r="208" spans="1:9" ht="15" customHeight="1">
      <c r="A208" s="26" t="s">
        <v>27</v>
      </c>
      <c r="B208" s="27" t="s">
        <v>28</v>
      </c>
      <c r="C208" s="31">
        <v>21381</v>
      </c>
      <c r="D208" s="4" t="s">
        <v>10</v>
      </c>
      <c r="E208" s="11">
        <f>E209</f>
        <v>0</v>
      </c>
      <c r="F208" s="11">
        <f>F209</f>
        <v>0</v>
      </c>
      <c r="G208" s="11">
        <f>E208+F208</f>
        <v>0</v>
      </c>
      <c r="H208" s="6">
        <v>300</v>
      </c>
      <c r="I208" s="99" t="s">
        <v>18</v>
      </c>
    </row>
    <row r="209" spans="1:9" ht="13.5" customHeight="1">
      <c r="A209" s="26"/>
      <c r="B209" s="27"/>
      <c r="C209" s="31"/>
      <c r="D209" s="4"/>
      <c r="E209" s="11"/>
      <c r="F209" s="11"/>
      <c r="G209" s="59">
        <f>E209+F209</f>
        <v>0</v>
      </c>
      <c r="H209" s="6"/>
      <c r="I209" s="99"/>
    </row>
    <row r="210" spans="1:9" ht="15" customHeight="1">
      <c r="A210" s="26"/>
      <c r="B210" s="27"/>
      <c r="C210" s="31"/>
      <c r="D210" s="4"/>
      <c r="E210" s="11"/>
      <c r="F210" s="11"/>
      <c r="G210" s="11"/>
      <c r="H210" s="6"/>
      <c r="I210" s="99"/>
    </row>
    <row r="211" spans="1:9" ht="15" customHeight="1">
      <c r="A211" s="26" t="s">
        <v>208</v>
      </c>
      <c r="B211" s="27" t="s">
        <v>209</v>
      </c>
      <c r="C211" s="31"/>
      <c r="D211" s="17" t="s">
        <v>10</v>
      </c>
      <c r="E211" s="15">
        <f>E212+E213</f>
        <v>220</v>
      </c>
      <c r="F211" s="15">
        <f>F212+F213</f>
        <v>0</v>
      </c>
      <c r="G211" s="15">
        <f>E211+F211</f>
        <v>220</v>
      </c>
      <c r="H211" s="195"/>
      <c r="I211" s="6" t="s">
        <v>58</v>
      </c>
    </row>
    <row r="212" spans="1:9" ht="15" customHeight="1">
      <c r="A212" s="26"/>
      <c r="B212" s="27"/>
      <c r="C212" s="31">
        <v>2314</v>
      </c>
      <c r="D212" s="37" t="s">
        <v>196</v>
      </c>
      <c r="E212" s="13">
        <v>200</v>
      </c>
      <c r="F212" s="33"/>
      <c r="G212" s="13">
        <f>E212+F212</f>
        <v>200</v>
      </c>
      <c r="H212" s="116"/>
      <c r="I212" s="113"/>
    </row>
    <row r="213" spans="1:9" ht="15" customHeight="1">
      <c r="A213" s="26"/>
      <c r="B213" s="27"/>
      <c r="C213" s="31">
        <v>2314</v>
      </c>
      <c r="D213" s="37" t="s">
        <v>183</v>
      </c>
      <c r="E213" s="13">
        <v>20</v>
      </c>
      <c r="F213" s="33"/>
      <c r="G213" s="13">
        <f>E213+F213</f>
        <v>20</v>
      </c>
      <c r="H213" s="116"/>
      <c r="I213" s="113"/>
    </row>
    <row r="214" spans="1:9" ht="15" customHeight="1">
      <c r="A214" s="26"/>
      <c r="B214" s="27"/>
      <c r="C214" s="31"/>
      <c r="D214" s="32"/>
      <c r="E214" s="59"/>
      <c r="F214" s="43"/>
      <c r="G214" s="59"/>
      <c r="H214" s="34"/>
      <c r="I214" s="6"/>
    </row>
    <row r="215" spans="1:9" ht="15" customHeight="1">
      <c r="A215" s="26" t="s">
        <v>65</v>
      </c>
      <c r="B215" s="27" t="s">
        <v>175</v>
      </c>
      <c r="C215" s="31"/>
      <c r="D215" s="4" t="s">
        <v>10</v>
      </c>
      <c r="E215" s="11">
        <f>SUM(E216:E217)</f>
        <v>0</v>
      </c>
      <c r="F215" s="11">
        <f>SUM(F216:F217)</f>
        <v>400</v>
      </c>
      <c r="G215" s="11">
        <f>E215+F215</f>
        <v>400</v>
      </c>
      <c r="H215" s="6"/>
      <c r="I215" s="6" t="s">
        <v>58</v>
      </c>
    </row>
    <row r="216" spans="1:9" ht="15" customHeight="1">
      <c r="A216" s="26"/>
      <c r="B216" s="27" t="s">
        <v>210</v>
      </c>
      <c r="C216" s="20">
        <v>2314</v>
      </c>
      <c r="D216" s="32" t="s">
        <v>126</v>
      </c>
      <c r="E216" s="59"/>
      <c r="F216" s="59">
        <v>200</v>
      </c>
      <c r="G216" s="59">
        <f>E216+F216</f>
        <v>200</v>
      </c>
      <c r="H216" s="78"/>
      <c r="I216" s="6"/>
    </row>
    <row r="217" spans="1:9" ht="15" customHeight="1">
      <c r="A217" s="26"/>
      <c r="B217" s="27"/>
      <c r="C217" s="20">
        <v>2314</v>
      </c>
      <c r="D217" s="56" t="s">
        <v>75</v>
      </c>
      <c r="E217" s="59"/>
      <c r="F217" s="59">
        <v>200</v>
      </c>
      <c r="G217" s="59">
        <f>E217+F217</f>
        <v>200</v>
      </c>
      <c r="H217" s="78"/>
      <c r="I217" s="6"/>
    </row>
    <row r="218" spans="1:9" ht="15" customHeight="1">
      <c r="A218" s="26"/>
      <c r="B218" s="27"/>
      <c r="C218" s="31"/>
      <c r="D218" s="52"/>
      <c r="E218" s="59"/>
      <c r="F218" s="59"/>
      <c r="G218" s="59"/>
      <c r="H218" s="78"/>
      <c r="I218" s="6"/>
    </row>
    <row r="219" spans="1:9" ht="15" customHeight="1">
      <c r="A219" s="26" t="s">
        <v>66</v>
      </c>
      <c r="B219" s="41" t="s">
        <v>67</v>
      </c>
      <c r="C219" s="20">
        <v>21393</v>
      </c>
      <c r="D219" s="27" t="s">
        <v>10</v>
      </c>
      <c r="E219" s="43">
        <f>SUM(E220:E224)</f>
        <v>214</v>
      </c>
      <c r="F219" s="43">
        <f>SUM(F220:F224)</f>
        <v>0</v>
      </c>
      <c r="G219" s="11">
        <f aca="true" t="shared" si="5" ref="G219:G224">E219+F219</f>
        <v>214</v>
      </c>
      <c r="H219" s="29">
        <v>1500</v>
      </c>
      <c r="I219" s="6" t="s">
        <v>147</v>
      </c>
    </row>
    <row r="220" spans="1:9" ht="15" customHeight="1">
      <c r="A220" s="26"/>
      <c r="B220" s="27"/>
      <c r="C220" s="31">
        <v>2314</v>
      </c>
      <c r="D220" s="52" t="s">
        <v>75</v>
      </c>
      <c r="E220" s="59">
        <v>40</v>
      </c>
      <c r="F220" s="59"/>
      <c r="G220" s="59">
        <f t="shared" si="5"/>
        <v>40</v>
      </c>
      <c r="H220" s="78"/>
      <c r="I220" s="6"/>
    </row>
    <row r="221" spans="1:9" ht="15" customHeight="1">
      <c r="A221" s="26"/>
      <c r="B221" s="27"/>
      <c r="C221" s="31">
        <v>2314</v>
      </c>
      <c r="D221" s="52" t="s">
        <v>159</v>
      </c>
      <c r="E221" s="59">
        <v>40</v>
      </c>
      <c r="F221" s="59"/>
      <c r="G221" s="59">
        <f t="shared" si="5"/>
        <v>40</v>
      </c>
      <c r="H221" s="78"/>
      <c r="I221" s="6"/>
    </row>
    <row r="222" spans="1:9" ht="15" customHeight="1">
      <c r="A222" s="26"/>
      <c r="B222" s="27"/>
      <c r="C222" s="31">
        <v>2314</v>
      </c>
      <c r="D222" s="52" t="s">
        <v>126</v>
      </c>
      <c r="E222" s="59">
        <v>50</v>
      </c>
      <c r="F222" s="59"/>
      <c r="G222" s="59">
        <f t="shared" si="5"/>
        <v>50</v>
      </c>
      <c r="H222" s="78"/>
      <c r="I222" s="6"/>
    </row>
    <row r="223" spans="1:9" ht="15" customHeight="1">
      <c r="A223" s="26"/>
      <c r="B223" s="27"/>
      <c r="C223" s="31">
        <v>1150</v>
      </c>
      <c r="D223" s="52" t="s">
        <v>160</v>
      </c>
      <c r="E223" s="59">
        <v>80</v>
      </c>
      <c r="F223" s="59"/>
      <c r="G223" s="59">
        <f t="shared" si="5"/>
        <v>80</v>
      </c>
      <c r="H223" s="78"/>
      <c r="I223" s="6"/>
    </row>
    <row r="224" spans="1:9" ht="15" customHeight="1">
      <c r="A224" s="26"/>
      <c r="B224" s="27"/>
      <c r="C224" s="31">
        <v>1210</v>
      </c>
      <c r="D224" s="52" t="s">
        <v>79</v>
      </c>
      <c r="E224" s="59">
        <v>4</v>
      </c>
      <c r="F224" s="59"/>
      <c r="G224" s="59">
        <f t="shared" si="5"/>
        <v>4</v>
      </c>
      <c r="H224" s="78"/>
      <c r="I224" s="6"/>
    </row>
    <row r="225" spans="1:9" ht="15.75" customHeight="1">
      <c r="A225" s="26"/>
      <c r="B225" s="27"/>
      <c r="C225" s="31"/>
      <c r="D225" s="52"/>
      <c r="E225" s="59"/>
      <c r="F225" s="59"/>
      <c r="G225" s="59"/>
      <c r="H225" s="78"/>
      <c r="I225" s="6"/>
    </row>
    <row r="226" spans="1:9" ht="15.75" customHeight="1">
      <c r="A226" s="26" t="s">
        <v>68</v>
      </c>
      <c r="B226" s="27" t="s">
        <v>176</v>
      </c>
      <c r="C226" s="31"/>
      <c r="D226" s="4" t="s">
        <v>10</v>
      </c>
      <c r="E226" s="11">
        <f>SUM(E227:E227)</f>
        <v>0</v>
      </c>
      <c r="F226" s="11">
        <f>SUM(F227:F227)</f>
        <v>200</v>
      </c>
      <c r="G226" s="11">
        <f>E226+F226</f>
        <v>200</v>
      </c>
      <c r="H226" s="6"/>
      <c r="I226" s="6" t="s">
        <v>58</v>
      </c>
    </row>
    <row r="227" spans="1:9" ht="15.75" customHeight="1">
      <c r="A227" s="26"/>
      <c r="B227" s="27" t="s">
        <v>211</v>
      </c>
      <c r="C227" s="20">
        <v>2314</v>
      </c>
      <c r="D227" s="56" t="s">
        <v>75</v>
      </c>
      <c r="E227" s="59"/>
      <c r="F227" s="59">
        <v>200</v>
      </c>
      <c r="G227" s="59">
        <f>E227+F227</f>
        <v>200</v>
      </c>
      <c r="H227" s="78"/>
      <c r="I227" s="6"/>
    </row>
    <row r="228" spans="1:9" ht="15.75" customHeight="1">
      <c r="A228" s="26"/>
      <c r="B228" s="27"/>
      <c r="C228" s="20"/>
      <c r="D228" s="56"/>
      <c r="E228" s="59"/>
      <c r="F228" s="59"/>
      <c r="G228" s="59"/>
      <c r="H228" s="78"/>
      <c r="I228" s="6"/>
    </row>
    <row r="229" spans="1:9" ht="13.5" customHeight="1">
      <c r="A229" s="26" t="s">
        <v>69</v>
      </c>
      <c r="B229" s="27" t="s">
        <v>177</v>
      </c>
      <c r="C229" s="31"/>
      <c r="D229" s="4" t="s">
        <v>10</v>
      </c>
      <c r="E229" s="11">
        <f>SUM(E230:E230)</f>
        <v>0</v>
      </c>
      <c r="F229" s="11">
        <f>SUM(F230:F230)</f>
        <v>200</v>
      </c>
      <c r="G229" s="11">
        <f>E229+F229</f>
        <v>200</v>
      </c>
      <c r="H229" s="6"/>
      <c r="I229" s="6" t="s">
        <v>58</v>
      </c>
    </row>
    <row r="230" spans="1:9" ht="14.25" customHeight="1">
      <c r="A230" s="26"/>
      <c r="B230" s="27"/>
      <c r="C230" s="20">
        <v>2314</v>
      </c>
      <c r="D230" s="56" t="s">
        <v>75</v>
      </c>
      <c r="E230" s="59"/>
      <c r="F230" s="59">
        <v>200</v>
      </c>
      <c r="G230" s="59">
        <f>E230+F230</f>
        <v>200</v>
      </c>
      <c r="H230" s="78"/>
      <c r="I230" s="6"/>
    </row>
    <row r="231" spans="1:9" ht="14.25" customHeight="1">
      <c r="A231" s="26"/>
      <c r="B231" s="27"/>
      <c r="C231" s="20"/>
      <c r="D231" s="56"/>
      <c r="E231" s="59"/>
      <c r="F231" s="59"/>
      <c r="G231" s="59"/>
      <c r="H231" s="78"/>
      <c r="I231" s="6"/>
    </row>
    <row r="232" spans="1:9" ht="14.25" customHeight="1">
      <c r="A232" s="26" t="s">
        <v>442</v>
      </c>
      <c r="B232" s="27" t="s">
        <v>70</v>
      </c>
      <c r="C232" s="42">
        <v>213994</v>
      </c>
      <c r="D232" s="41" t="s">
        <v>10</v>
      </c>
      <c r="E232" s="17">
        <f>SUM(E233:E238)</f>
        <v>121</v>
      </c>
      <c r="F232" s="17">
        <f>SUM(F233:F238)</f>
        <v>6431</v>
      </c>
      <c r="G232" s="17">
        <f aca="true" t="shared" si="6" ref="G232:G238">E232+F232</f>
        <v>6552</v>
      </c>
      <c r="H232" s="78"/>
      <c r="I232" s="6" t="s">
        <v>58</v>
      </c>
    </row>
    <row r="233" spans="1:9" ht="14.25" customHeight="1">
      <c r="A233" s="26"/>
      <c r="B233" s="27" t="s">
        <v>102</v>
      </c>
      <c r="C233" s="42">
        <v>2314</v>
      </c>
      <c r="D233" s="242" t="s">
        <v>126</v>
      </c>
      <c r="E233" s="16"/>
      <c r="F233" s="16">
        <v>229</v>
      </c>
      <c r="G233" s="16">
        <f t="shared" si="6"/>
        <v>229</v>
      </c>
      <c r="H233" s="78"/>
      <c r="I233" s="6"/>
    </row>
    <row r="234" spans="1:9" ht="14.25" customHeight="1">
      <c r="A234" s="26"/>
      <c r="B234" s="61"/>
      <c r="C234" s="42">
        <v>1150</v>
      </c>
      <c r="D234" s="243" t="s">
        <v>122</v>
      </c>
      <c r="E234" s="16"/>
      <c r="F234" s="16">
        <v>200</v>
      </c>
      <c r="G234" s="16">
        <f t="shared" si="6"/>
        <v>200</v>
      </c>
      <c r="H234" s="78"/>
      <c r="I234" s="6"/>
    </row>
    <row r="235" spans="1:9" ht="14.25" customHeight="1">
      <c r="A235" s="26"/>
      <c r="B235" s="27"/>
      <c r="C235" s="42">
        <v>1150</v>
      </c>
      <c r="D235" s="37" t="s">
        <v>291</v>
      </c>
      <c r="E235" s="16"/>
      <c r="F235" s="16">
        <v>945</v>
      </c>
      <c r="G235" s="16">
        <f t="shared" si="6"/>
        <v>945</v>
      </c>
      <c r="H235" s="78"/>
      <c r="I235" s="6"/>
    </row>
    <row r="236" spans="1:9" ht="14.25" customHeight="1">
      <c r="A236" s="26"/>
      <c r="B236" s="27"/>
      <c r="C236" s="42">
        <v>1210</v>
      </c>
      <c r="D236" s="32" t="s">
        <v>33</v>
      </c>
      <c r="E236" s="16"/>
      <c r="F236" s="16">
        <v>57</v>
      </c>
      <c r="G236" s="16">
        <f t="shared" si="6"/>
        <v>57</v>
      </c>
      <c r="H236" s="78"/>
      <c r="I236" s="6"/>
    </row>
    <row r="237" spans="1:9" ht="14.25" customHeight="1">
      <c r="A237" s="26"/>
      <c r="B237" s="27"/>
      <c r="C237" s="42">
        <v>2264</v>
      </c>
      <c r="D237" s="32" t="s">
        <v>443</v>
      </c>
      <c r="E237" s="16"/>
      <c r="F237" s="16">
        <v>5000</v>
      </c>
      <c r="G237" s="16">
        <f t="shared" si="6"/>
        <v>5000</v>
      </c>
      <c r="H237" s="78"/>
      <c r="I237" s="6"/>
    </row>
    <row r="238" spans="1:9" ht="14.25" customHeight="1">
      <c r="A238" s="26"/>
      <c r="B238" s="27"/>
      <c r="C238" s="42">
        <v>2231</v>
      </c>
      <c r="D238" s="37" t="s">
        <v>292</v>
      </c>
      <c r="E238" s="16">
        <v>121</v>
      </c>
      <c r="F238" s="16"/>
      <c r="G238" s="16">
        <f t="shared" si="6"/>
        <v>121</v>
      </c>
      <c r="H238" s="78"/>
      <c r="I238" s="6"/>
    </row>
    <row r="239" spans="1:9" ht="14.25" customHeight="1">
      <c r="A239" s="26"/>
      <c r="B239" s="64"/>
      <c r="C239" s="31"/>
      <c r="D239" s="52"/>
      <c r="E239" s="59"/>
      <c r="F239" s="59"/>
      <c r="G239" s="59"/>
      <c r="H239" s="172"/>
      <c r="I239" s="6"/>
    </row>
    <row r="240" spans="1:9" ht="14.25" customHeight="1">
      <c r="A240" s="26" t="s">
        <v>71</v>
      </c>
      <c r="B240" s="27" t="s">
        <v>36</v>
      </c>
      <c r="C240" s="31">
        <v>213994</v>
      </c>
      <c r="D240" s="4" t="s">
        <v>10</v>
      </c>
      <c r="E240" s="11">
        <f>SUM(E241:E244)</f>
        <v>880</v>
      </c>
      <c r="F240" s="11">
        <f>SUM(F241:F244)</f>
        <v>0</v>
      </c>
      <c r="G240" s="11">
        <f aca="true" t="shared" si="7" ref="G240:G261">E240+F240</f>
        <v>880</v>
      </c>
      <c r="H240" s="6">
        <v>2000</v>
      </c>
      <c r="I240" s="99" t="s">
        <v>172</v>
      </c>
    </row>
    <row r="241" spans="1:9" ht="14.25" customHeight="1">
      <c r="A241" s="26"/>
      <c r="B241" s="27"/>
      <c r="C241" s="31">
        <v>1150</v>
      </c>
      <c r="D241" s="56" t="s">
        <v>37</v>
      </c>
      <c r="E241" s="59">
        <v>600</v>
      </c>
      <c r="F241" s="59"/>
      <c r="G241" s="59">
        <f t="shared" si="7"/>
        <v>600</v>
      </c>
      <c r="H241" s="78"/>
      <c r="I241" s="6"/>
    </row>
    <row r="242" spans="1:9" ht="14.25" customHeight="1">
      <c r="A242" s="26"/>
      <c r="B242" s="27"/>
      <c r="C242" s="31">
        <v>1210</v>
      </c>
      <c r="D242" s="56" t="s">
        <v>33</v>
      </c>
      <c r="E242" s="59">
        <v>30</v>
      </c>
      <c r="F242" s="59"/>
      <c r="G242" s="59">
        <f t="shared" si="7"/>
        <v>30</v>
      </c>
      <c r="H242" s="78"/>
      <c r="I242" s="6"/>
    </row>
    <row r="243" spans="1:9" ht="14.25" customHeight="1">
      <c r="A243" s="26"/>
      <c r="B243" s="27"/>
      <c r="C243" s="31">
        <v>2314</v>
      </c>
      <c r="D243" s="32" t="s">
        <v>38</v>
      </c>
      <c r="E243" s="59">
        <v>100</v>
      </c>
      <c r="F243" s="59"/>
      <c r="G243" s="59">
        <f t="shared" si="7"/>
        <v>100</v>
      </c>
      <c r="H243" s="78"/>
      <c r="I243" s="6"/>
    </row>
    <row r="244" spans="1:9" ht="14.25" customHeight="1">
      <c r="A244" s="26"/>
      <c r="B244" s="27"/>
      <c r="C244" s="31">
        <v>2264</v>
      </c>
      <c r="D244" s="136" t="s">
        <v>111</v>
      </c>
      <c r="E244" s="59">
        <v>150</v>
      </c>
      <c r="F244" s="59"/>
      <c r="G244" s="59">
        <f t="shared" si="7"/>
        <v>150</v>
      </c>
      <c r="H244" s="78"/>
      <c r="I244" s="6"/>
    </row>
    <row r="245" spans="1:9" ht="14.25" customHeight="1">
      <c r="A245" s="26"/>
      <c r="B245" s="27"/>
      <c r="C245" s="31"/>
      <c r="D245" s="136"/>
      <c r="E245" s="59"/>
      <c r="F245" s="59"/>
      <c r="G245" s="59"/>
      <c r="H245" s="78"/>
      <c r="I245" s="6"/>
    </row>
    <row r="246" spans="1:9" ht="14.25" customHeight="1">
      <c r="A246" s="26" t="s">
        <v>71</v>
      </c>
      <c r="B246" s="27" t="s">
        <v>178</v>
      </c>
      <c r="C246" s="31"/>
      <c r="D246" s="4" t="s">
        <v>10</v>
      </c>
      <c r="E246" s="11">
        <f>SUM(E247:E247)</f>
        <v>0</v>
      </c>
      <c r="F246" s="11">
        <f>SUM(F247:F247)</f>
        <v>200</v>
      </c>
      <c r="G246" s="11">
        <f>E246+F246</f>
        <v>200</v>
      </c>
      <c r="H246" s="6"/>
      <c r="I246" s="6" t="s">
        <v>58</v>
      </c>
    </row>
    <row r="247" spans="1:9" ht="14.25" customHeight="1">
      <c r="A247" s="26"/>
      <c r="B247" s="27"/>
      <c r="C247" s="20">
        <v>2314</v>
      </c>
      <c r="D247" s="56" t="s">
        <v>75</v>
      </c>
      <c r="E247" s="59"/>
      <c r="F247" s="59">
        <v>200</v>
      </c>
      <c r="G247" s="59">
        <f>E247+F247</f>
        <v>200</v>
      </c>
      <c r="H247" s="78"/>
      <c r="I247" s="6"/>
    </row>
    <row r="248" spans="1:9" ht="15" customHeight="1">
      <c r="A248" s="26"/>
      <c r="B248" s="27"/>
      <c r="C248" s="20"/>
      <c r="D248" s="56"/>
      <c r="E248" s="59"/>
      <c r="F248" s="59"/>
      <c r="G248" s="59"/>
      <c r="H248" s="78"/>
      <c r="I248" s="6"/>
    </row>
    <row r="249" spans="1:9" ht="15" customHeight="1">
      <c r="A249" s="26"/>
      <c r="B249" s="27"/>
      <c r="C249" s="31"/>
      <c r="D249" s="56"/>
      <c r="E249" s="59"/>
      <c r="F249" s="59"/>
      <c r="G249" s="59"/>
      <c r="H249" s="78"/>
      <c r="I249" s="6"/>
    </row>
    <row r="250" spans="1:9" ht="15" customHeight="1">
      <c r="A250" s="178"/>
      <c r="B250" s="118" t="s">
        <v>100</v>
      </c>
      <c r="C250" s="130"/>
      <c r="D250" s="58" t="s">
        <v>10</v>
      </c>
      <c r="E250" s="71">
        <f>E251</f>
        <v>200</v>
      </c>
      <c r="F250" s="71">
        <f>F251</f>
        <v>0</v>
      </c>
      <c r="G250" s="166">
        <f>E250+F250</f>
        <v>200</v>
      </c>
      <c r="H250" s="179"/>
      <c r="I250" s="113" t="s">
        <v>73</v>
      </c>
    </row>
    <row r="251" spans="1:9" ht="15" customHeight="1">
      <c r="A251" s="178"/>
      <c r="B251" s="118"/>
      <c r="C251" s="130">
        <v>2314</v>
      </c>
      <c r="D251" s="180" t="s">
        <v>112</v>
      </c>
      <c r="E251" s="162">
        <v>200</v>
      </c>
      <c r="F251" s="181"/>
      <c r="G251" s="168">
        <f>E251+F251</f>
        <v>200</v>
      </c>
      <c r="H251" s="164"/>
      <c r="I251" s="113"/>
    </row>
    <row r="252" spans="1:9" ht="15" customHeight="1">
      <c r="A252" s="178"/>
      <c r="B252" s="118"/>
      <c r="C252" s="130"/>
      <c r="D252" s="180"/>
      <c r="E252" s="162"/>
      <c r="F252" s="181"/>
      <c r="G252" s="168"/>
      <c r="H252" s="164"/>
      <c r="I252" s="113"/>
    </row>
    <row r="253" spans="1:9" ht="15" customHeight="1">
      <c r="A253" s="26" t="s">
        <v>35</v>
      </c>
      <c r="B253" s="27" t="s">
        <v>39</v>
      </c>
      <c r="C253" s="31"/>
      <c r="D253" s="4" t="s">
        <v>10</v>
      </c>
      <c r="E253" s="11">
        <f>SUM(E254:E261)</f>
        <v>2750</v>
      </c>
      <c r="F253" s="11">
        <f>SUM(F254:F261)</f>
        <v>1195</v>
      </c>
      <c r="G253" s="11">
        <f t="shared" si="7"/>
        <v>3945</v>
      </c>
      <c r="H253" s="6"/>
      <c r="I253" s="99" t="s">
        <v>18</v>
      </c>
    </row>
    <row r="254" spans="1:9" ht="15" customHeight="1">
      <c r="A254" s="26"/>
      <c r="B254" s="27"/>
      <c r="C254" s="31">
        <v>2231</v>
      </c>
      <c r="D254" s="56" t="s">
        <v>40</v>
      </c>
      <c r="E254" s="59">
        <v>1000</v>
      </c>
      <c r="F254" s="59"/>
      <c r="G254" s="59">
        <f t="shared" si="7"/>
        <v>1000</v>
      </c>
      <c r="H254" s="78"/>
      <c r="I254" s="6"/>
    </row>
    <row r="255" spans="1:9" ht="15" customHeight="1">
      <c r="A255" s="26"/>
      <c r="B255" s="28"/>
      <c r="C255" s="31">
        <v>2264</v>
      </c>
      <c r="D255" s="7" t="s">
        <v>41</v>
      </c>
      <c r="E255" s="33">
        <v>1400</v>
      </c>
      <c r="F255" s="34"/>
      <c r="G255" s="59">
        <f t="shared" si="7"/>
        <v>1400</v>
      </c>
      <c r="H255" s="78"/>
      <c r="I255" s="6"/>
    </row>
    <row r="256" spans="1:9" ht="15" customHeight="1">
      <c r="A256" s="26"/>
      <c r="B256" s="28"/>
      <c r="C256" s="31">
        <v>2314</v>
      </c>
      <c r="D256" s="56" t="s">
        <v>42</v>
      </c>
      <c r="E256" s="33"/>
      <c r="F256" s="101">
        <v>250</v>
      </c>
      <c r="G256" s="59">
        <f t="shared" si="7"/>
        <v>250</v>
      </c>
      <c r="H256" s="6"/>
      <c r="I256" s="6"/>
    </row>
    <row r="257" spans="1:9" ht="15" customHeight="1">
      <c r="A257" s="26"/>
      <c r="B257" s="28"/>
      <c r="C257" s="31">
        <v>1150</v>
      </c>
      <c r="D257" s="56" t="s">
        <v>46</v>
      </c>
      <c r="E257" s="33"/>
      <c r="F257" s="34">
        <v>900</v>
      </c>
      <c r="G257" s="59">
        <f t="shared" si="7"/>
        <v>900</v>
      </c>
      <c r="H257" s="29"/>
      <c r="I257" s="25"/>
    </row>
    <row r="258" spans="1:9" ht="15" customHeight="1">
      <c r="A258" s="26"/>
      <c r="B258" s="28"/>
      <c r="C258" s="31">
        <v>1210</v>
      </c>
      <c r="D258" s="56" t="s">
        <v>33</v>
      </c>
      <c r="E258" s="33"/>
      <c r="F258" s="34">
        <v>45</v>
      </c>
      <c r="G258" s="59">
        <f t="shared" si="7"/>
        <v>45</v>
      </c>
      <c r="H258" s="29"/>
      <c r="I258" s="25"/>
    </row>
    <row r="259" spans="1:9" ht="15" customHeight="1">
      <c r="A259" s="26"/>
      <c r="B259" s="28"/>
      <c r="C259" s="31">
        <v>2314</v>
      </c>
      <c r="D259" s="56" t="s">
        <v>43</v>
      </c>
      <c r="E259" s="33">
        <v>50</v>
      </c>
      <c r="F259" s="34"/>
      <c r="G259" s="59">
        <f t="shared" si="7"/>
        <v>50</v>
      </c>
      <c r="H259" s="29"/>
      <c r="I259" s="25"/>
    </row>
    <row r="260" spans="1:9" ht="15" customHeight="1">
      <c r="A260" s="26"/>
      <c r="B260" s="28"/>
      <c r="C260" s="31">
        <v>2264</v>
      </c>
      <c r="D260" s="56" t="s">
        <v>44</v>
      </c>
      <c r="E260" s="33">
        <v>150</v>
      </c>
      <c r="F260" s="34"/>
      <c r="G260" s="59">
        <f t="shared" si="7"/>
        <v>150</v>
      </c>
      <c r="H260" s="29"/>
      <c r="I260" s="25"/>
    </row>
    <row r="261" spans="1:9" ht="14.25" customHeight="1">
      <c r="A261" s="26"/>
      <c r="B261" s="28"/>
      <c r="C261" s="31">
        <v>2231</v>
      </c>
      <c r="D261" s="56" t="s">
        <v>45</v>
      </c>
      <c r="E261" s="33">
        <v>150</v>
      </c>
      <c r="F261" s="34"/>
      <c r="G261" s="59">
        <f t="shared" si="7"/>
        <v>150</v>
      </c>
      <c r="H261" s="29"/>
      <c r="I261" s="25"/>
    </row>
    <row r="262" spans="1:9" ht="15" customHeight="1">
      <c r="A262" s="26"/>
      <c r="B262" s="28"/>
      <c r="C262" s="20"/>
      <c r="D262" s="32"/>
      <c r="E262" s="62"/>
      <c r="F262" s="8"/>
      <c r="G262" s="9"/>
      <c r="H262" s="29"/>
      <c r="I262" s="25"/>
    </row>
    <row r="263" spans="1:9" ht="15" customHeight="1">
      <c r="A263" s="26" t="s">
        <v>212</v>
      </c>
      <c r="B263" s="27" t="s">
        <v>213</v>
      </c>
      <c r="C263" s="20"/>
      <c r="D263" s="10" t="s">
        <v>10</v>
      </c>
      <c r="E263" s="12">
        <f>E264</f>
        <v>0</v>
      </c>
      <c r="F263" s="12">
        <f>F264</f>
        <v>100</v>
      </c>
      <c r="G263" s="6">
        <f>E263+F263</f>
        <v>100</v>
      </c>
      <c r="H263" s="29"/>
      <c r="I263" s="6" t="s">
        <v>58</v>
      </c>
    </row>
    <row r="264" spans="1:9" ht="15" customHeight="1">
      <c r="A264" s="26"/>
      <c r="B264" s="27" t="s">
        <v>214</v>
      </c>
      <c r="C264" s="20">
        <v>2314</v>
      </c>
      <c r="D264" s="56" t="s">
        <v>75</v>
      </c>
      <c r="E264" s="62"/>
      <c r="F264" s="8">
        <v>100</v>
      </c>
      <c r="G264" s="9">
        <f>E264+F264</f>
        <v>100</v>
      </c>
      <c r="H264" s="29"/>
      <c r="I264" s="25"/>
    </row>
    <row r="265" spans="1:9" ht="15" customHeight="1">
      <c r="A265" s="26"/>
      <c r="B265" s="27"/>
      <c r="C265" s="20"/>
      <c r="D265" s="56"/>
      <c r="E265" s="62"/>
      <c r="F265" s="8"/>
      <c r="G265" s="9">
        <f>E265+F265</f>
        <v>0</v>
      </c>
      <c r="H265" s="29"/>
      <c r="I265" s="25"/>
    </row>
    <row r="266" spans="1:9" ht="15" customHeight="1">
      <c r="A266" s="26"/>
      <c r="B266" s="118" t="s">
        <v>100</v>
      </c>
      <c r="C266" s="130"/>
      <c r="D266" s="58" t="s">
        <v>10</v>
      </c>
      <c r="E266" s="71">
        <f>E267</f>
        <v>200</v>
      </c>
      <c r="F266" s="71">
        <f>F267</f>
        <v>0</v>
      </c>
      <c r="G266" s="166">
        <f>E266+F266</f>
        <v>200</v>
      </c>
      <c r="H266" s="179"/>
      <c r="I266" s="113" t="s">
        <v>73</v>
      </c>
    </row>
    <row r="267" spans="1:9" ht="15" customHeight="1">
      <c r="A267" s="26"/>
      <c r="B267" s="118"/>
      <c r="C267" s="130">
        <v>2314</v>
      </c>
      <c r="D267" s="180" t="s">
        <v>112</v>
      </c>
      <c r="E267" s="162">
        <v>200</v>
      </c>
      <c r="F267" s="181"/>
      <c r="G267" s="168">
        <f>E267+F267</f>
        <v>200</v>
      </c>
      <c r="H267" s="164"/>
      <c r="I267" s="113"/>
    </row>
    <row r="268" spans="1:9" ht="15" customHeight="1">
      <c r="A268" s="26"/>
      <c r="B268" s="118"/>
      <c r="C268" s="130"/>
      <c r="D268" s="180"/>
      <c r="E268" s="162"/>
      <c r="F268" s="181"/>
      <c r="G268" s="168"/>
      <c r="H268" s="164"/>
      <c r="I268" s="113"/>
    </row>
    <row r="269" spans="1:9" ht="15" customHeight="1">
      <c r="A269" s="26" t="s">
        <v>444</v>
      </c>
      <c r="B269" s="118" t="s">
        <v>446</v>
      </c>
      <c r="C269" s="130"/>
      <c r="D269" s="58" t="s">
        <v>10</v>
      </c>
      <c r="E269" s="201">
        <f>SUM(E270:E272)</f>
        <v>0</v>
      </c>
      <c r="F269" s="201">
        <f>SUM(F270:F272)</f>
        <v>10250</v>
      </c>
      <c r="G269" s="158">
        <f>E269+F269</f>
        <v>10250</v>
      </c>
      <c r="H269" s="202"/>
      <c r="I269" s="241"/>
    </row>
    <row r="270" spans="1:9" ht="15" customHeight="1">
      <c r="A270" s="26">
        <v>10.07</v>
      </c>
      <c r="B270" s="118"/>
      <c r="C270" s="130">
        <v>2264</v>
      </c>
      <c r="D270" s="180" t="s">
        <v>445</v>
      </c>
      <c r="E270" s="162"/>
      <c r="F270" s="465">
        <v>5000</v>
      </c>
      <c r="G270" s="168">
        <f>E270+F270</f>
        <v>5000</v>
      </c>
      <c r="H270" s="164"/>
      <c r="I270" s="113"/>
    </row>
    <row r="271" spans="1:9" ht="15" customHeight="1">
      <c r="A271" s="26">
        <v>17.07</v>
      </c>
      <c r="B271" s="118"/>
      <c r="C271" s="130">
        <v>1150</v>
      </c>
      <c r="D271" s="180" t="s">
        <v>127</v>
      </c>
      <c r="E271" s="162"/>
      <c r="F271" s="465">
        <v>5000</v>
      </c>
      <c r="G271" s="168">
        <f>E271+F271</f>
        <v>5000</v>
      </c>
      <c r="H271" s="164"/>
      <c r="I271" s="113"/>
    </row>
    <row r="272" spans="1:9" ht="15" customHeight="1">
      <c r="A272" s="26">
        <v>24.07</v>
      </c>
      <c r="B272" s="118"/>
      <c r="C272" s="31">
        <v>1210</v>
      </c>
      <c r="D272" s="56" t="s">
        <v>33</v>
      </c>
      <c r="E272" s="162"/>
      <c r="F272" s="465">
        <v>250</v>
      </c>
      <c r="G272" s="168">
        <f>E272+F272</f>
        <v>250</v>
      </c>
      <c r="H272" s="164"/>
      <c r="I272" s="113"/>
    </row>
    <row r="273" spans="1:9" ht="15" customHeight="1">
      <c r="A273" s="26">
        <v>31.07</v>
      </c>
      <c r="B273" s="118"/>
      <c r="C273" s="130"/>
      <c r="D273" s="180"/>
      <c r="E273" s="162"/>
      <c r="F273" s="181"/>
      <c r="G273" s="168"/>
      <c r="H273" s="164"/>
      <c r="I273" s="113"/>
    </row>
    <row r="274" spans="1:9" ht="15" customHeight="1">
      <c r="A274" s="26"/>
      <c r="B274" s="118"/>
      <c r="C274" s="130"/>
      <c r="D274" s="180"/>
      <c r="E274" s="162"/>
      <c r="F274" s="181"/>
      <c r="G274" s="168"/>
      <c r="H274" s="164"/>
      <c r="I274" s="113"/>
    </row>
    <row r="275" spans="1:9" ht="14.25" customHeight="1">
      <c r="A275" s="71" t="s">
        <v>114</v>
      </c>
      <c r="B275" s="64" t="s">
        <v>115</v>
      </c>
      <c r="C275" s="20">
        <v>213994</v>
      </c>
      <c r="D275" s="4" t="s">
        <v>10</v>
      </c>
      <c r="E275" s="11">
        <f>SUM(E276:E289)</f>
        <v>8933.42</v>
      </c>
      <c r="F275" s="11">
        <f>SUM(F276:F289)</f>
        <v>45395</v>
      </c>
      <c r="G275" s="11">
        <f aca="true" t="shared" si="8" ref="G275:G289">E275+F275</f>
        <v>54328.42</v>
      </c>
      <c r="H275" s="6">
        <v>6000</v>
      </c>
      <c r="I275" s="6" t="s">
        <v>103</v>
      </c>
    </row>
    <row r="276" spans="1:9" ht="14.25" customHeight="1">
      <c r="A276" s="71"/>
      <c r="B276" s="64" t="s">
        <v>421</v>
      </c>
      <c r="C276" s="20">
        <v>2264</v>
      </c>
      <c r="D276" s="7" t="s">
        <v>418</v>
      </c>
      <c r="E276" s="59"/>
      <c r="F276" s="59">
        <v>16195</v>
      </c>
      <c r="G276" s="59">
        <f t="shared" si="8"/>
        <v>16195</v>
      </c>
      <c r="H276" s="34"/>
      <c r="I276" s="6"/>
    </row>
    <row r="277" spans="1:9" ht="14.25" customHeight="1">
      <c r="A277" s="71"/>
      <c r="B277" s="64"/>
      <c r="C277" s="20">
        <v>2231</v>
      </c>
      <c r="D277" s="56" t="s">
        <v>419</v>
      </c>
      <c r="E277" s="59"/>
      <c r="F277" s="59">
        <v>15000</v>
      </c>
      <c r="G277" s="59">
        <f t="shared" si="8"/>
        <v>15000</v>
      </c>
      <c r="H277" s="34"/>
      <c r="I277" s="6"/>
    </row>
    <row r="278" spans="1:9" ht="14.25" customHeight="1">
      <c r="A278" s="71"/>
      <c r="B278" s="61"/>
      <c r="C278" s="245">
        <v>1150</v>
      </c>
      <c r="D278" s="56" t="s">
        <v>127</v>
      </c>
      <c r="E278" s="11"/>
      <c r="F278" s="59">
        <v>4000</v>
      </c>
      <c r="G278" s="59">
        <f t="shared" si="8"/>
        <v>4000</v>
      </c>
      <c r="H278" s="6"/>
      <c r="I278" s="6"/>
    </row>
    <row r="279" spans="1:9" ht="14.25" customHeight="1">
      <c r="A279" s="71"/>
      <c r="B279" s="64"/>
      <c r="C279" s="245">
        <v>1210</v>
      </c>
      <c r="D279" s="56" t="s">
        <v>79</v>
      </c>
      <c r="E279" s="11"/>
      <c r="F279" s="59">
        <v>200</v>
      </c>
      <c r="G279" s="59">
        <f t="shared" si="8"/>
        <v>200</v>
      </c>
      <c r="H279" s="6"/>
      <c r="I279" s="6"/>
    </row>
    <row r="280" spans="1:9" ht="14.25" customHeight="1">
      <c r="A280" s="71"/>
      <c r="B280" s="64"/>
      <c r="C280" s="31">
        <v>1150</v>
      </c>
      <c r="D280" s="32" t="s">
        <v>180</v>
      </c>
      <c r="E280" s="59">
        <v>176.42</v>
      </c>
      <c r="F280" s="59"/>
      <c r="G280" s="59">
        <f t="shared" si="8"/>
        <v>176.42</v>
      </c>
      <c r="H280" s="34"/>
      <c r="I280" s="6"/>
    </row>
    <row r="281" spans="1:9" ht="14.25" customHeight="1">
      <c r="A281" s="71"/>
      <c r="B281" s="64"/>
      <c r="C281" s="20">
        <v>1210</v>
      </c>
      <c r="D281" s="56" t="s">
        <v>181</v>
      </c>
      <c r="E281" s="59">
        <v>42</v>
      </c>
      <c r="F281" s="59"/>
      <c r="G281" s="59">
        <f t="shared" si="8"/>
        <v>42</v>
      </c>
      <c r="H281" s="34"/>
      <c r="I281" s="6"/>
    </row>
    <row r="282" spans="1:9" ht="14.25" customHeight="1">
      <c r="A282" s="71"/>
      <c r="B282" s="64"/>
      <c r="C282" s="20">
        <v>2314</v>
      </c>
      <c r="D282" s="56" t="s">
        <v>75</v>
      </c>
      <c r="E282" s="59">
        <v>950</v>
      </c>
      <c r="F282" s="59"/>
      <c r="G282" s="59">
        <f t="shared" si="8"/>
        <v>950</v>
      </c>
      <c r="H282" s="6"/>
      <c r="I282" s="6"/>
    </row>
    <row r="283" spans="1:9" ht="14.25" customHeight="1">
      <c r="A283" s="71"/>
      <c r="B283" s="64"/>
      <c r="C283" s="20">
        <v>2314</v>
      </c>
      <c r="D283" s="32" t="s">
        <v>126</v>
      </c>
      <c r="E283" s="59"/>
      <c r="F283" s="59">
        <v>10000</v>
      </c>
      <c r="G283" s="59">
        <f t="shared" si="8"/>
        <v>10000</v>
      </c>
      <c r="H283" s="34"/>
      <c r="I283" s="6"/>
    </row>
    <row r="284" spans="1:9" ht="14.25" customHeight="1">
      <c r="A284" s="71"/>
      <c r="B284" s="64"/>
      <c r="C284" s="20">
        <v>2231</v>
      </c>
      <c r="D284" s="32" t="s">
        <v>161</v>
      </c>
      <c r="E284" s="59">
        <v>3000</v>
      </c>
      <c r="F284" s="59"/>
      <c r="G284" s="59">
        <f t="shared" si="8"/>
        <v>3000</v>
      </c>
      <c r="H284" s="34"/>
      <c r="I284" s="6"/>
    </row>
    <row r="285" spans="1:9" ht="14.25" customHeight="1">
      <c r="A285" s="71"/>
      <c r="B285" s="64"/>
      <c r="C285" s="31">
        <v>2231</v>
      </c>
      <c r="D285" s="56" t="s">
        <v>125</v>
      </c>
      <c r="E285" s="59">
        <v>2420</v>
      </c>
      <c r="F285" s="59"/>
      <c r="G285" s="59">
        <f t="shared" si="8"/>
        <v>2420</v>
      </c>
      <c r="H285" s="34"/>
      <c r="I285" s="87"/>
    </row>
    <row r="286" spans="1:9" ht="14.25" customHeight="1">
      <c r="A286" s="71"/>
      <c r="B286" s="64"/>
      <c r="C286" s="31">
        <v>2264</v>
      </c>
      <c r="D286" s="92" t="s">
        <v>173</v>
      </c>
      <c r="E286" s="49">
        <v>300</v>
      </c>
      <c r="F286" s="49"/>
      <c r="G286" s="59">
        <f t="shared" si="8"/>
        <v>300</v>
      </c>
      <c r="H286" s="34"/>
      <c r="I286" s="87"/>
    </row>
    <row r="287" spans="1:9" ht="14.25" customHeight="1">
      <c r="A287" s="71"/>
      <c r="B287" s="64"/>
      <c r="C287" s="31">
        <v>2231</v>
      </c>
      <c r="D287" s="32" t="s">
        <v>45</v>
      </c>
      <c r="E287" s="49">
        <v>545</v>
      </c>
      <c r="F287" s="49"/>
      <c r="G287" s="59">
        <f t="shared" si="8"/>
        <v>545</v>
      </c>
      <c r="H287" s="49"/>
      <c r="I287" s="87"/>
    </row>
    <row r="288" spans="1:9" ht="14.25" customHeight="1">
      <c r="A288" s="71"/>
      <c r="B288" s="64"/>
      <c r="C288" s="31">
        <v>2231</v>
      </c>
      <c r="D288" s="92" t="s">
        <v>420</v>
      </c>
      <c r="E288" s="49">
        <v>1500</v>
      </c>
      <c r="F288" s="49"/>
      <c r="G288" s="59">
        <f t="shared" si="8"/>
        <v>1500</v>
      </c>
      <c r="H288" s="49"/>
      <c r="I288" s="87"/>
    </row>
    <row r="289" spans="1:9" ht="14.25" customHeight="1">
      <c r="A289" s="71"/>
      <c r="B289" s="64"/>
      <c r="C289" s="31"/>
      <c r="D289" s="92"/>
      <c r="E289" s="49"/>
      <c r="F289" s="49"/>
      <c r="G289" s="59">
        <f t="shared" si="8"/>
        <v>0</v>
      </c>
      <c r="H289" s="49"/>
      <c r="I289" s="87"/>
    </row>
    <row r="290" spans="1:9" ht="14.25" customHeight="1">
      <c r="A290" s="71"/>
      <c r="B290" s="64" t="s">
        <v>162</v>
      </c>
      <c r="C290" s="31">
        <v>21393</v>
      </c>
      <c r="D290" s="10" t="s">
        <v>10</v>
      </c>
      <c r="E290" s="11">
        <f>E291</f>
        <v>3000</v>
      </c>
      <c r="F290" s="11">
        <f>F291</f>
        <v>0</v>
      </c>
      <c r="G290" s="11">
        <f>E290+F290</f>
        <v>3000</v>
      </c>
      <c r="H290" s="6">
        <v>2000</v>
      </c>
      <c r="I290" s="6" t="s">
        <v>147</v>
      </c>
    </row>
    <row r="291" spans="1:9" ht="14.25" customHeight="1">
      <c r="A291" s="71"/>
      <c r="B291" s="64"/>
      <c r="C291" s="31">
        <v>2231</v>
      </c>
      <c r="D291" s="32" t="s">
        <v>156</v>
      </c>
      <c r="E291" s="59">
        <v>3000</v>
      </c>
      <c r="F291" s="59"/>
      <c r="G291" s="59">
        <f>E291+F291</f>
        <v>3000</v>
      </c>
      <c r="H291" s="80"/>
      <c r="I291" s="6"/>
    </row>
    <row r="292" spans="1:9" ht="14.25" customHeight="1">
      <c r="A292" s="71"/>
      <c r="B292" s="64"/>
      <c r="C292" s="31"/>
      <c r="D292" s="32"/>
      <c r="E292" s="59"/>
      <c r="F292" s="59"/>
      <c r="G292" s="79"/>
      <c r="H292" s="80"/>
      <c r="I292" s="6"/>
    </row>
    <row r="293" spans="1:9" ht="14.25" customHeight="1">
      <c r="A293" s="71"/>
      <c r="B293" s="64"/>
      <c r="C293" s="31"/>
      <c r="D293" s="4"/>
      <c r="E293" s="11"/>
      <c r="F293" s="11"/>
      <c r="G293" s="81"/>
      <c r="H293" s="80"/>
      <c r="I293" s="6"/>
    </row>
    <row r="294" spans="1:9" ht="14.25" customHeight="1">
      <c r="A294" s="26"/>
      <c r="B294" s="27" t="s">
        <v>118</v>
      </c>
      <c r="C294" s="31">
        <v>21381</v>
      </c>
      <c r="D294" s="4" t="s">
        <v>10</v>
      </c>
      <c r="E294" s="60">
        <f>E295+E296</f>
        <v>0</v>
      </c>
      <c r="F294" s="60">
        <f>F295+F296</f>
        <v>0</v>
      </c>
      <c r="G294" s="11">
        <f aca="true" t="shared" si="9" ref="G294:G300">E294+F294</f>
        <v>0</v>
      </c>
      <c r="H294" s="29">
        <v>1000</v>
      </c>
      <c r="I294" s="6" t="s">
        <v>103</v>
      </c>
    </row>
    <row r="295" spans="1:9" ht="14.25" customHeight="1">
      <c r="A295" s="51"/>
      <c r="B295" s="27"/>
      <c r="C295" s="20"/>
      <c r="D295" s="37"/>
      <c r="E295" s="9"/>
      <c r="F295" s="34"/>
      <c r="G295" s="59">
        <f t="shared" si="9"/>
        <v>0</v>
      </c>
      <c r="H295" s="34"/>
      <c r="I295" s="24"/>
    </row>
    <row r="296" spans="1:9" ht="14.25" customHeight="1">
      <c r="A296" s="51"/>
      <c r="B296" s="27"/>
      <c r="C296" s="31"/>
      <c r="D296" s="32"/>
      <c r="E296" s="59"/>
      <c r="F296" s="43"/>
      <c r="G296" s="59">
        <f t="shared" si="9"/>
        <v>0</v>
      </c>
      <c r="H296" s="34"/>
      <c r="I296" s="6"/>
    </row>
    <row r="297" spans="1:9" ht="14.25" customHeight="1">
      <c r="A297" s="51"/>
      <c r="B297" s="27"/>
      <c r="C297" s="31"/>
      <c r="D297" s="32"/>
      <c r="E297" s="59"/>
      <c r="F297" s="43"/>
      <c r="G297" s="59"/>
      <c r="H297" s="34"/>
      <c r="I297" s="6"/>
    </row>
    <row r="298" spans="1:9" ht="14.25" customHeight="1">
      <c r="A298" s="51"/>
      <c r="B298" s="27" t="s">
        <v>163</v>
      </c>
      <c r="C298" s="31">
        <v>21393</v>
      </c>
      <c r="D298" s="10" t="s">
        <v>10</v>
      </c>
      <c r="E298" s="11">
        <f>E299</f>
        <v>200</v>
      </c>
      <c r="F298" s="11">
        <f>F299</f>
        <v>0</v>
      </c>
      <c r="G298" s="11">
        <f>E298+F298</f>
        <v>200</v>
      </c>
      <c r="H298" s="6">
        <v>200</v>
      </c>
      <c r="I298" s="6" t="s">
        <v>147</v>
      </c>
    </row>
    <row r="299" spans="1:9" ht="14.25" customHeight="1">
      <c r="A299" s="51"/>
      <c r="B299" s="27"/>
      <c r="C299" s="31">
        <v>2231</v>
      </c>
      <c r="D299" s="32" t="s">
        <v>156</v>
      </c>
      <c r="E299" s="59">
        <v>200</v>
      </c>
      <c r="F299" s="43"/>
      <c r="G299" s="59">
        <f>E299+F299</f>
        <v>200</v>
      </c>
      <c r="H299" s="34"/>
      <c r="I299" s="6"/>
    </row>
    <row r="300" spans="1:9" ht="14.25" customHeight="1">
      <c r="A300" s="51"/>
      <c r="B300" s="27"/>
      <c r="C300" s="31"/>
      <c r="D300" s="32"/>
      <c r="E300" s="59"/>
      <c r="F300" s="43"/>
      <c r="G300" s="59">
        <f t="shared" si="9"/>
        <v>0</v>
      </c>
      <c r="H300" s="34"/>
      <c r="I300" s="6"/>
    </row>
    <row r="301" spans="1:9" ht="14.25" customHeight="1">
      <c r="A301" s="51" t="s">
        <v>52</v>
      </c>
      <c r="B301" s="27" t="s">
        <v>164</v>
      </c>
      <c r="C301" s="31">
        <v>21393</v>
      </c>
      <c r="D301" s="10" t="s">
        <v>10</v>
      </c>
      <c r="E301" s="11">
        <f>E302</f>
        <v>3000</v>
      </c>
      <c r="F301" s="11">
        <f>F302</f>
        <v>0</v>
      </c>
      <c r="G301" s="11">
        <f>E301+F301</f>
        <v>3000</v>
      </c>
      <c r="H301" s="6">
        <v>2000</v>
      </c>
      <c r="I301" s="6" t="s">
        <v>147</v>
      </c>
    </row>
    <row r="302" spans="1:9" ht="14.25" customHeight="1">
      <c r="A302" s="51"/>
      <c r="B302" s="27"/>
      <c r="C302" s="31">
        <v>2231</v>
      </c>
      <c r="D302" s="32" t="s">
        <v>156</v>
      </c>
      <c r="E302" s="59">
        <v>3000</v>
      </c>
      <c r="F302" s="59"/>
      <c r="G302" s="59">
        <f>E302+F302</f>
        <v>3000</v>
      </c>
      <c r="H302" s="34"/>
      <c r="I302" s="6"/>
    </row>
    <row r="303" spans="1:9" ht="14.25" customHeight="1">
      <c r="A303" s="51"/>
      <c r="B303" s="27"/>
      <c r="C303" s="31"/>
      <c r="D303" s="32"/>
      <c r="E303" s="59"/>
      <c r="F303" s="59"/>
      <c r="G303" s="59"/>
      <c r="H303" s="34"/>
      <c r="I303" s="6"/>
    </row>
    <row r="304" spans="1:9" ht="14.25" customHeight="1">
      <c r="A304" s="51" t="s">
        <v>215</v>
      </c>
      <c r="B304" s="27" t="s">
        <v>216</v>
      </c>
      <c r="C304" s="31">
        <v>21393</v>
      </c>
      <c r="D304" s="10" t="s">
        <v>10</v>
      </c>
      <c r="E304" s="11">
        <f>SUM(E305:E307)</f>
        <v>20</v>
      </c>
      <c r="F304" s="11">
        <f>SUM(F305:F307)</f>
        <v>117</v>
      </c>
      <c r="G304" s="11">
        <f>E304+F304</f>
        <v>137</v>
      </c>
      <c r="H304" s="6">
        <v>50</v>
      </c>
      <c r="I304" s="6" t="s">
        <v>58</v>
      </c>
    </row>
    <row r="305" spans="1:9" ht="14.25" customHeight="1">
      <c r="A305" s="51"/>
      <c r="B305" s="27"/>
      <c r="C305" s="31">
        <v>2314</v>
      </c>
      <c r="D305" s="32" t="s">
        <v>75</v>
      </c>
      <c r="E305" s="59">
        <v>20</v>
      </c>
      <c r="F305" s="59"/>
      <c r="G305" s="59">
        <f>E305+F305</f>
        <v>20</v>
      </c>
      <c r="H305" s="34"/>
      <c r="I305" s="6"/>
    </row>
    <row r="306" spans="1:9" ht="14.25" customHeight="1">
      <c r="A306" s="51"/>
      <c r="B306" s="27"/>
      <c r="C306" s="31">
        <v>1150</v>
      </c>
      <c r="D306" s="32" t="s">
        <v>31</v>
      </c>
      <c r="E306" s="59"/>
      <c r="F306" s="59">
        <v>111</v>
      </c>
      <c r="G306" s="59">
        <f>E306+F306</f>
        <v>111</v>
      </c>
      <c r="H306" s="34"/>
      <c r="I306" s="6"/>
    </row>
    <row r="307" spans="1:9" ht="14.25" customHeight="1">
      <c r="A307" s="51"/>
      <c r="B307" s="27"/>
      <c r="C307" s="31">
        <v>1210</v>
      </c>
      <c r="D307" s="32" t="s">
        <v>79</v>
      </c>
      <c r="E307" s="59"/>
      <c r="F307" s="59">
        <v>6</v>
      </c>
      <c r="G307" s="59">
        <f>E307+F307</f>
        <v>6</v>
      </c>
      <c r="H307" s="34"/>
      <c r="I307" s="6"/>
    </row>
    <row r="308" spans="1:9" ht="14.25" customHeight="1">
      <c r="A308" s="51"/>
      <c r="B308" s="27"/>
      <c r="C308" s="31"/>
      <c r="D308" s="32"/>
      <c r="E308" s="59"/>
      <c r="F308" s="59"/>
      <c r="G308" s="59"/>
      <c r="H308" s="34"/>
      <c r="I308" s="6"/>
    </row>
    <row r="309" spans="1:9" ht="14.25" customHeight="1">
      <c r="A309" s="73" t="s">
        <v>215</v>
      </c>
      <c r="B309" s="27" t="s">
        <v>414</v>
      </c>
      <c r="C309" s="31">
        <v>213994</v>
      </c>
      <c r="D309" s="27" t="s">
        <v>10</v>
      </c>
      <c r="E309" s="34"/>
      <c r="F309" s="34"/>
      <c r="G309" s="49"/>
      <c r="H309" s="6">
        <v>3500</v>
      </c>
      <c r="I309" s="29" t="s">
        <v>172</v>
      </c>
    </row>
    <row r="310" spans="1:9" ht="14.25" customHeight="1">
      <c r="A310" s="73"/>
      <c r="B310" s="27"/>
      <c r="C310" s="31"/>
      <c r="D310" s="32"/>
      <c r="E310" s="34"/>
      <c r="F310" s="34"/>
      <c r="G310" s="49"/>
      <c r="H310" s="34"/>
      <c r="I310" s="29"/>
    </row>
    <row r="311" spans="1:9" ht="14.25" customHeight="1">
      <c r="A311" s="51"/>
      <c r="B311" s="27"/>
      <c r="C311" s="31"/>
      <c r="D311" s="32"/>
      <c r="E311" s="59"/>
      <c r="F311" s="43"/>
      <c r="G311" s="11"/>
      <c r="H311" s="34"/>
      <c r="I311" s="6"/>
    </row>
    <row r="312" spans="1:9" ht="14.25" customHeight="1">
      <c r="A312" s="51"/>
      <c r="B312" s="41" t="s">
        <v>119</v>
      </c>
      <c r="C312" s="42">
        <v>21393</v>
      </c>
      <c r="D312" s="41" t="s">
        <v>10</v>
      </c>
      <c r="E312" s="43">
        <f>SUM(E313:E314)</f>
        <v>3000</v>
      </c>
      <c r="F312" s="43">
        <f>SUM(F313:F314)</f>
        <v>0</v>
      </c>
      <c r="G312" s="43">
        <f>E312+F312</f>
        <v>3000</v>
      </c>
      <c r="H312" s="6">
        <v>3000</v>
      </c>
      <c r="I312" s="6" t="s">
        <v>103</v>
      </c>
    </row>
    <row r="313" spans="1:9" ht="14.25" customHeight="1">
      <c r="A313" s="51"/>
      <c r="B313" s="27"/>
      <c r="C313" s="31">
        <v>2231</v>
      </c>
      <c r="D313" s="32" t="s">
        <v>74</v>
      </c>
      <c r="E313" s="49">
        <v>3000</v>
      </c>
      <c r="F313" s="49"/>
      <c r="G313" s="49">
        <f>E313+F313</f>
        <v>3000</v>
      </c>
      <c r="H313" s="34"/>
      <c r="I313" s="29"/>
    </row>
    <row r="314" spans="1:9" ht="14.25" customHeight="1">
      <c r="A314" s="51"/>
      <c r="B314" s="27"/>
      <c r="C314" s="31"/>
      <c r="D314" s="32"/>
      <c r="E314" s="49"/>
      <c r="F314" s="49"/>
      <c r="G314" s="49"/>
      <c r="H314" s="34"/>
      <c r="I314" s="29"/>
    </row>
    <row r="315" spans="1:9" ht="14.25" customHeight="1">
      <c r="A315" s="51" t="s">
        <v>217</v>
      </c>
      <c r="B315" s="27" t="s">
        <v>218</v>
      </c>
      <c r="C315" s="31">
        <v>21393</v>
      </c>
      <c r="D315" s="10" t="s">
        <v>10</v>
      </c>
      <c r="E315" s="11">
        <f>E316</f>
        <v>20</v>
      </c>
      <c r="F315" s="11">
        <f>F316</f>
        <v>0</v>
      </c>
      <c r="G315" s="11">
        <f>E315+F315</f>
        <v>20</v>
      </c>
      <c r="H315" s="6">
        <v>100</v>
      </c>
      <c r="I315" s="6" t="s">
        <v>58</v>
      </c>
    </row>
    <row r="316" spans="1:9" ht="14.25" customHeight="1">
      <c r="A316" s="51"/>
      <c r="B316" s="27"/>
      <c r="C316" s="31">
        <v>2314</v>
      </c>
      <c r="D316" s="32" t="s">
        <v>75</v>
      </c>
      <c r="E316" s="59">
        <v>20</v>
      </c>
      <c r="F316" s="49"/>
      <c r="G316" s="49">
        <f>E316+F316</f>
        <v>20</v>
      </c>
      <c r="H316" s="34"/>
      <c r="I316" s="29"/>
    </row>
    <row r="317" spans="1:9" ht="14.25" customHeight="1">
      <c r="A317" s="51"/>
      <c r="B317" s="27"/>
      <c r="C317" s="31"/>
      <c r="D317" s="32"/>
      <c r="E317" s="49"/>
      <c r="F317" s="49"/>
      <c r="G317" s="49"/>
      <c r="H317" s="34"/>
      <c r="I317" s="29"/>
    </row>
    <row r="318" spans="1:9" ht="14.25" customHeight="1">
      <c r="A318" s="51"/>
      <c r="B318" s="27"/>
      <c r="C318" s="31"/>
      <c r="D318" s="32"/>
      <c r="E318" s="49"/>
      <c r="F318" s="49"/>
      <c r="G318" s="49"/>
      <c r="H318" s="34"/>
      <c r="I318" s="29"/>
    </row>
    <row r="319" spans="1:9" ht="14.25" customHeight="1">
      <c r="A319" s="51"/>
      <c r="B319" s="27" t="s">
        <v>165</v>
      </c>
      <c r="C319" s="31">
        <v>21393</v>
      </c>
      <c r="D319" s="10" t="s">
        <v>10</v>
      </c>
      <c r="E319" s="11">
        <f>SUM(E320:E322)</f>
        <v>200</v>
      </c>
      <c r="F319" s="11">
        <f>SUM(F320:F322)</f>
        <v>117</v>
      </c>
      <c r="G319" s="11">
        <f>E319+F319</f>
        <v>317</v>
      </c>
      <c r="H319" s="6">
        <v>100</v>
      </c>
      <c r="I319" s="6" t="s">
        <v>147</v>
      </c>
    </row>
    <row r="320" spans="1:9" ht="14.25" customHeight="1">
      <c r="A320" s="51"/>
      <c r="B320" s="27"/>
      <c r="C320" s="31">
        <v>2231</v>
      </c>
      <c r="D320" s="32" t="s">
        <v>156</v>
      </c>
      <c r="E320" s="49">
        <v>200</v>
      </c>
      <c r="F320" s="49"/>
      <c r="G320" s="49">
        <f>E320+F320</f>
        <v>200</v>
      </c>
      <c r="H320" s="34"/>
      <c r="I320" s="29"/>
    </row>
    <row r="321" spans="1:9" ht="14.25" customHeight="1">
      <c r="A321" s="51"/>
      <c r="B321" s="27"/>
      <c r="C321" s="31">
        <v>1150</v>
      </c>
      <c r="D321" s="32" t="s">
        <v>272</v>
      </c>
      <c r="E321" s="49"/>
      <c r="F321" s="49">
        <v>111</v>
      </c>
      <c r="G321" s="49">
        <f>E321+F321</f>
        <v>111</v>
      </c>
      <c r="H321" s="34"/>
      <c r="I321" s="29"/>
    </row>
    <row r="322" spans="1:9" ht="14.25" customHeight="1">
      <c r="A322" s="51"/>
      <c r="B322" s="27"/>
      <c r="C322" s="31">
        <v>1210</v>
      </c>
      <c r="D322" s="32" t="s">
        <v>79</v>
      </c>
      <c r="E322" s="49"/>
      <c r="F322" s="49">
        <v>6</v>
      </c>
      <c r="G322" s="49">
        <f>E322+F322</f>
        <v>6</v>
      </c>
      <c r="H322" s="34"/>
      <c r="I322" s="29"/>
    </row>
    <row r="323" spans="1:9" s="2" customFormat="1" ht="15.75" customHeight="1">
      <c r="A323" s="51"/>
      <c r="B323" s="27"/>
      <c r="C323" s="31"/>
      <c r="D323" s="32"/>
      <c r="E323" s="49"/>
      <c r="F323" s="49"/>
      <c r="G323" s="49"/>
      <c r="H323" s="34"/>
      <c r="I323" s="29"/>
    </row>
    <row r="324" spans="1:9" ht="14.25" customHeight="1">
      <c r="A324" s="51" t="s">
        <v>219</v>
      </c>
      <c r="B324" s="27" t="s">
        <v>220</v>
      </c>
      <c r="C324" s="31"/>
      <c r="D324" s="10" t="s">
        <v>10</v>
      </c>
      <c r="E324" s="11">
        <f>E325+E326</f>
        <v>0</v>
      </c>
      <c r="F324" s="11">
        <f>F325+F326</f>
        <v>300</v>
      </c>
      <c r="G324" s="11">
        <f>E324+F324</f>
        <v>300</v>
      </c>
      <c r="H324" s="6"/>
      <c r="I324" s="6" t="s">
        <v>58</v>
      </c>
    </row>
    <row r="325" spans="1:9" ht="14.25" customHeight="1">
      <c r="A325" s="51"/>
      <c r="B325" s="27"/>
      <c r="C325" s="31">
        <v>2314</v>
      </c>
      <c r="D325" s="32" t="s">
        <v>126</v>
      </c>
      <c r="E325" s="49"/>
      <c r="F325" s="49">
        <v>100</v>
      </c>
      <c r="G325" s="49">
        <f>E325+F325</f>
        <v>100</v>
      </c>
      <c r="H325" s="34"/>
      <c r="I325" s="29"/>
    </row>
    <row r="326" spans="1:9" ht="14.25" customHeight="1">
      <c r="A326" s="51"/>
      <c r="B326" s="27"/>
      <c r="C326" s="31">
        <v>2314</v>
      </c>
      <c r="D326" s="32" t="s">
        <v>75</v>
      </c>
      <c r="E326" s="49"/>
      <c r="F326" s="49">
        <v>200</v>
      </c>
      <c r="G326" s="49">
        <f>E326+F326</f>
        <v>200</v>
      </c>
      <c r="H326" s="34"/>
      <c r="I326" s="29"/>
    </row>
    <row r="327" spans="1:9" ht="14.25" customHeight="1">
      <c r="A327" s="51"/>
      <c r="B327" s="27"/>
      <c r="C327" s="31"/>
      <c r="D327" s="32"/>
      <c r="E327" s="49"/>
      <c r="F327" s="49"/>
      <c r="G327" s="49"/>
      <c r="H327" s="34"/>
      <c r="I327" s="29"/>
    </row>
    <row r="328" spans="1:9" ht="14.25" customHeight="1">
      <c r="A328" s="51" t="s">
        <v>136</v>
      </c>
      <c r="B328" s="27" t="s">
        <v>137</v>
      </c>
      <c r="C328" s="31"/>
      <c r="D328" s="10" t="s">
        <v>10</v>
      </c>
      <c r="E328" s="11">
        <f>E329+E330+E331</f>
        <v>0</v>
      </c>
      <c r="F328" s="11">
        <f>F329+F330+F331</f>
        <v>184</v>
      </c>
      <c r="G328" s="11">
        <f>E328+F328</f>
        <v>184</v>
      </c>
      <c r="H328" s="34"/>
      <c r="I328" s="6" t="s">
        <v>147</v>
      </c>
    </row>
    <row r="329" spans="1:9" ht="14.25" customHeight="1">
      <c r="A329" s="51"/>
      <c r="B329" s="27"/>
      <c r="C329" s="31">
        <v>2314</v>
      </c>
      <c r="D329" s="32" t="s">
        <v>126</v>
      </c>
      <c r="E329" s="49"/>
      <c r="F329" s="49">
        <v>100</v>
      </c>
      <c r="G329" s="49">
        <f>E329+F329</f>
        <v>100</v>
      </c>
      <c r="H329" s="34"/>
      <c r="I329" s="29"/>
    </row>
    <row r="330" spans="1:9" ht="14.25" customHeight="1">
      <c r="A330" s="51"/>
      <c r="B330" s="27"/>
      <c r="C330" s="31">
        <v>1150</v>
      </c>
      <c r="D330" s="32" t="s">
        <v>160</v>
      </c>
      <c r="E330" s="49"/>
      <c r="F330" s="49">
        <v>80</v>
      </c>
      <c r="G330" s="49">
        <f>E330+F330</f>
        <v>80</v>
      </c>
      <c r="H330" s="34"/>
      <c r="I330" s="29"/>
    </row>
    <row r="331" spans="1:9" ht="14.25" customHeight="1">
      <c r="A331" s="51"/>
      <c r="B331" s="27"/>
      <c r="C331" s="31">
        <v>1210</v>
      </c>
      <c r="D331" s="32" t="s">
        <v>79</v>
      </c>
      <c r="E331" s="49"/>
      <c r="F331" s="49">
        <v>4</v>
      </c>
      <c r="G331" s="49">
        <f>E331+F331</f>
        <v>4</v>
      </c>
      <c r="H331" s="34"/>
      <c r="I331" s="29"/>
    </row>
    <row r="332" spans="1:9" ht="14.25" customHeight="1">
      <c r="A332" s="51"/>
      <c r="B332" s="27"/>
      <c r="C332" s="31"/>
      <c r="D332" s="32"/>
      <c r="E332" s="49"/>
      <c r="F332" s="49"/>
      <c r="G332" s="49"/>
      <c r="H332" s="34"/>
      <c r="I332" s="6"/>
    </row>
    <row r="333" spans="1:9" ht="14.25" customHeight="1">
      <c r="A333" s="51" t="s">
        <v>123</v>
      </c>
      <c r="B333" s="27" t="s">
        <v>120</v>
      </c>
      <c r="C333" s="31"/>
      <c r="D333" s="4" t="s">
        <v>10</v>
      </c>
      <c r="E333" s="11">
        <f>SUM(E334:E337)</f>
        <v>400</v>
      </c>
      <c r="F333" s="11">
        <f>SUM(F334:F337)</f>
        <v>1956</v>
      </c>
      <c r="G333" s="11">
        <f>E333+F333</f>
        <v>2356</v>
      </c>
      <c r="H333" s="6"/>
      <c r="I333" s="6" t="s">
        <v>103</v>
      </c>
    </row>
    <row r="334" spans="1:9" ht="14.25" customHeight="1">
      <c r="A334" s="51"/>
      <c r="B334" s="27"/>
      <c r="C334" s="31">
        <v>2314</v>
      </c>
      <c r="D334" s="32" t="s">
        <v>121</v>
      </c>
      <c r="E334" s="59"/>
      <c r="F334" s="59">
        <v>1200</v>
      </c>
      <c r="G334" s="59">
        <f>E334+F334</f>
        <v>1200</v>
      </c>
      <c r="H334" s="34"/>
      <c r="I334" s="6"/>
    </row>
    <row r="335" spans="1:9" ht="14.25" customHeight="1">
      <c r="A335" s="51"/>
      <c r="B335" s="27"/>
      <c r="C335" s="31">
        <v>1150</v>
      </c>
      <c r="D335" s="32" t="s">
        <v>122</v>
      </c>
      <c r="E335" s="59"/>
      <c r="F335" s="59">
        <v>720</v>
      </c>
      <c r="G335" s="59">
        <f>E335+F335</f>
        <v>720</v>
      </c>
      <c r="H335" s="34"/>
      <c r="I335" s="6"/>
    </row>
    <row r="336" spans="1:9" ht="14.25" customHeight="1">
      <c r="A336" s="51"/>
      <c r="B336" s="27"/>
      <c r="C336" s="31">
        <v>1210</v>
      </c>
      <c r="D336" s="32" t="s">
        <v>79</v>
      </c>
      <c r="E336" s="59"/>
      <c r="F336" s="59">
        <v>36</v>
      </c>
      <c r="G336" s="59">
        <f>E336+F336</f>
        <v>36</v>
      </c>
      <c r="H336" s="34"/>
      <c r="I336" s="6"/>
    </row>
    <row r="337" spans="1:9" ht="14.25" customHeight="1">
      <c r="A337" s="51"/>
      <c r="B337" s="27"/>
      <c r="C337" s="31">
        <v>2231</v>
      </c>
      <c r="D337" s="32" t="s">
        <v>420</v>
      </c>
      <c r="E337" s="59">
        <v>400</v>
      </c>
      <c r="F337" s="59"/>
      <c r="G337" s="59">
        <f>E337+F337</f>
        <v>400</v>
      </c>
      <c r="H337" s="34"/>
      <c r="I337" s="6"/>
    </row>
    <row r="338" spans="1:9" ht="14.25" customHeight="1">
      <c r="A338" s="51"/>
      <c r="B338" s="27"/>
      <c r="C338" s="31"/>
      <c r="D338" s="32"/>
      <c r="E338" s="59"/>
      <c r="F338" s="59"/>
      <c r="G338" s="59"/>
      <c r="H338" s="34"/>
      <c r="I338" s="6"/>
    </row>
    <row r="339" spans="1:9" ht="14.25" customHeight="1">
      <c r="A339" s="26" t="s">
        <v>124</v>
      </c>
      <c r="B339" s="27" t="s">
        <v>297</v>
      </c>
      <c r="C339" s="31"/>
      <c r="D339" s="27" t="s">
        <v>10</v>
      </c>
      <c r="E339" s="12">
        <f>E340</f>
        <v>0</v>
      </c>
      <c r="F339" s="12">
        <f>F340</f>
        <v>50</v>
      </c>
      <c r="G339" s="6">
        <f>E339+F339</f>
        <v>50</v>
      </c>
      <c r="H339" s="29"/>
      <c r="I339" s="99"/>
    </row>
    <row r="340" spans="1:9" ht="14.25" customHeight="1">
      <c r="A340" s="26"/>
      <c r="B340" s="7" t="s">
        <v>298</v>
      </c>
      <c r="C340" s="31">
        <v>2314</v>
      </c>
      <c r="D340" s="7" t="s">
        <v>101</v>
      </c>
      <c r="E340" s="12"/>
      <c r="F340" s="8">
        <v>50</v>
      </c>
      <c r="G340" s="9">
        <f>E340+F340</f>
        <v>50</v>
      </c>
      <c r="H340" s="29"/>
      <c r="I340" s="99"/>
    </row>
    <row r="341" spans="1:9" ht="14.25" customHeight="1">
      <c r="A341" s="73"/>
      <c r="B341" s="7"/>
      <c r="C341" s="31"/>
      <c r="D341" s="7"/>
      <c r="E341" s="12"/>
      <c r="F341" s="8"/>
      <c r="G341" s="9"/>
      <c r="H341" s="29"/>
      <c r="I341" s="99"/>
    </row>
    <row r="342" spans="1:9" ht="14.25" customHeight="1">
      <c r="A342" s="51" t="s">
        <v>124</v>
      </c>
      <c r="B342" s="4" t="s">
        <v>221</v>
      </c>
      <c r="C342" s="42"/>
      <c r="D342" s="4" t="s">
        <v>10</v>
      </c>
      <c r="E342" s="15">
        <f>SUM(E343:E348)</f>
        <v>1500</v>
      </c>
      <c r="F342" s="15">
        <f>SUM(F343:F348)</f>
        <v>1550</v>
      </c>
      <c r="G342" s="11">
        <f aca="true" t="shared" si="10" ref="G342:G348">E342+F342</f>
        <v>3050</v>
      </c>
      <c r="H342" s="26"/>
      <c r="I342" s="6" t="s">
        <v>103</v>
      </c>
    </row>
    <row r="343" spans="1:9" ht="14.25" customHeight="1">
      <c r="A343" s="76"/>
      <c r="B343" s="63"/>
      <c r="C343" s="42">
        <v>1150</v>
      </c>
      <c r="D343" s="7" t="s">
        <v>127</v>
      </c>
      <c r="E343" s="40"/>
      <c r="F343" s="13">
        <v>1000</v>
      </c>
      <c r="G343" s="59">
        <f t="shared" si="10"/>
        <v>1000</v>
      </c>
      <c r="H343" s="26"/>
      <c r="I343" s="29"/>
    </row>
    <row r="344" spans="1:9" ht="14.25" customHeight="1">
      <c r="A344" s="76"/>
      <c r="B344" s="63"/>
      <c r="C344" s="42">
        <v>1210</v>
      </c>
      <c r="D344" s="7" t="s">
        <v>79</v>
      </c>
      <c r="E344" s="40"/>
      <c r="F344" s="13">
        <v>50</v>
      </c>
      <c r="G344" s="59">
        <f t="shared" si="10"/>
        <v>50</v>
      </c>
      <c r="H344" s="26"/>
      <c r="I344" s="29"/>
    </row>
    <row r="345" spans="1:9" ht="14.25" customHeight="1">
      <c r="A345" s="76"/>
      <c r="B345" s="63"/>
      <c r="C345" s="42">
        <v>2314</v>
      </c>
      <c r="D345" s="7" t="s">
        <v>126</v>
      </c>
      <c r="E345" s="40"/>
      <c r="F345" s="13">
        <v>500</v>
      </c>
      <c r="G345" s="59">
        <f t="shared" si="10"/>
        <v>500</v>
      </c>
      <c r="H345" s="26"/>
      <c r="I345" s="29"/>
    </row>
    <row r="346" spans="1:9" ht="14.25" customHeight="1">
      <c r="A346" s="76"/>
      <c r="B346" s="38"/>
      <c r="C346" s="42">
        <v>2231</v>
      </c>
      <c r="D346" s="56" t="s">
        <v>125</v>
      </c>
      <c r="E346" s="13">
        <v>1500</v>
      </c>
      <c r="F346" s="13"/>
      <c r="G346" s="59">
        <f t="shared" si="10"/>
        <v>1500</v>
      </c>
      <c r="H346" s="26"/>
      <c r="I346" s="29"/>
    </row>
    <row r="347" spans="1:9" ht="14.25" customHeight="1">
      <c r="A347" s="44"/>
      <c r="B347" s="93"/>
      <c r="C347" s="42"/>
      <c r="D347" s="37"/>
      <c r="E347" s="40"/>
      <c r="F347" s="40"/>
      <c r="G347" s="49">
        <f t="shared" si="10"/>
        <v>0</v>
      </c>
      <c r="H347" s="26"/>
      <c r="I347" s="29"/>
    </row>
    <row r="348" spans="1:9" ht="14.25" customHeight="1">
      <c r="A348" s="76"/>
      <c r="B348" s="93"/>
      <c r="C348" s="42"/>
      <c r="D348" s="37"/>
      <c r="E348" s="40"/>
      <c r="F348" s="40"/>
      <c r="G348" s="49">
        <f t="shared" si="10"/>
        <v>0</v>
      </c>
      <c r="H348" s="26"/>
      <c r="I348" s="29"/>
    </row>
    <row r="349" spans="1:9" ht="15" customHeight="1">
      <c r="A349" s="76"/>
      <c r="B349" s="94"/>
      <c r="C349" s="42"/>
      <c r="D349" s="37"/>
      <c r="E349" s="40"/>
      <c r="F349" s="40"/>
      <c r="G349" s="49"/>
      <c r="H349" s="26"/>
      <c r="I349" s="29"/>
    </row>
    <row r="350" spans="1:9" ht="15" customHeight="1">
      <c r="A350" s="26"/>
      <c r="B350" s="45" t="s">
        <v>222</v>
      </c>
      <c r="C350" s="130">
        <v>21393</v>
      </c>
      <c r="D350" s="152" t="s">
        <v>10</v>
      </c>
      <c r="E350" s="15">
        <f>E351</f>
        <v>20</v>
      </c>
      <c r="F350" s="15">
        <f>F351</f>
        <v>0</v>
      </c>
      <c r="G350" s="11">
        <f>E350+F350</f>
        <v>20</v>
      </c>
      <c r="H350" s="15">
        <v>50</v>
      </c>
      <c r="I350" s="6" t="s">
        <v>58</v>
      </c>
    </row>
    <row r="351" spans="1:9" ht="15" customHeight="1">
      <c r="A351" s="26"/>
      <c r="B351" s="45"/>
      <c r="C351" s="130">
        <v>2314</v>
      </c>
      <c r="D351" s="105" t="s">
        <v>75</v>
      </c>
      <c r="E351" s="40">
        <v>20</v>
      </c>
      <c r="F351" s="40"/>
      <c r="G351" s="49">
        <f>E351+F351</f>
        <v>20</v>
      </c>
      <c r="H351" s="77"/>
      <c r="I351" s="29"/>
    </row>
    <row r="352" spans="1:9" ht="14.25" customHeight="1">
      <c r="A352" s="26"/>
      <c r="B352" s="45"/>
      <c r="C352" s="130"/>
      <c r="D352" s="105"/>
      <c r="E352" s="40"/>
      <c r="F352" s="40"/>
      <c r="G352" s="34"/>
      <c r="H352" s="77"/>
      <c r="I352" s="29"/>
    </row>
    <row r="353" spans="1:9" ht="14.25" customHeight="1">
      <c r="A353" s="26"/>
      <c r="B353" s="27" t="s">
        <v>165</v>
      </c>
      <c r="C353" s="31">
        <v>21393</v>
      </c>
      <c r="D353" s="10" t="s">
        <v>10</v>
      </c>
      <c r="E353" s="11">
        <f>E354</f>
        <v>200</v>
      </c>
      <c r="F353" s="11">
        <f>F354</f>
        <v>0</v>
      </c>
      <c r="G353" s="11">
        <f>E353+F353</f>
        <v>200</v>
      </c>
      <c r="H353" s="6">
        <v>100</v>
      </c>
      <c r="I353" s="6" t="s">
        <v>147</v>
      </c>
    </row>
    <row r="354" spans="1:9" ht="14.25" customHeight="1">
      <c r="A354" s="26"/>
      <c r="B354" s="27"/>
      <c r="C354" s="31">
        <v>2231</v>
      </c>
      <c r="D354" s="32" t="s">
        <v>156</v>
      </c>
      <c r="E354" s="49">
        <v>200</v>
      </c>
      <c r="F354" s="49"/>
      <c r="G354" s="49">
        <f>E354+F354</f>
        <v>200</v>
      </c>
      <c r="H354" s="34"/>
      <c r="I354" s="29"/>
    </row>
    <row r="355" spans="1:9" ht="14.25" customHeight="1">
      <c r="A355" s="26"/>
      <c r="B355" s="27"/>
      <c r="C355" s="31"/>
      <c r="D355" s="32"/>
      <c r="E355" s="49"/>
      <c r="F355" s="49"/>
      <c r="G355" s="49"/>
      <c r="H355" s="34"/>
      <c r="I355" s="29"/>
    </row>
    <row r="356" spans="1:9" ht="14.25" customHeight="1">
      <c r="A356" s="26"/>
      <c r="B356" s="27" t="s">
        <v>166</v>
      </c>
      <c r="C356" s="31">
        <v>21381</v>
      </c>
      <c r="D356" s="10" t="s">
        <v>10</v>
      </c>
      <c r="E356" s="11">
        <f>E357</f>
        <v>0</v>
      </c>
      <c r="F356" s="11">
        <f>F357</f>
        <v>0</v>
      </c>
      <c r="G356" s="11">
        <f aca="true" t="shared" si="11" ref="G356:G361">E356+F356</f>
        <v>0</v>
      </c>
      <c r="H356" s="6">
        <v>300</v>
      </c>
      <c r="I356" s="6" t="s">
        <v>147</v>
      </c>
    </row>
    <row r="357" spans="1:9" ht="14.25" customHeight="1">
      <c r="A357" s="26"/>
      <c r="B357" s="27"/>
      <c r="C357" s="31"/>
      <c r="D357" s="32"/>
      <c r="E357" s="49"/>
      <c r="F357" s="49"/>
      <c r="G357" s="59"/>
      <c r="H357" s="34"/>
      <c r="I357" s="29"/>
    </row>
    <row r="358" spans="1:9" ht="14.25" customHeight="1">
      <c r="A358" s="26" t="s">
        <v>293</v>
      </c>
      <c r="B358" s="27" t="s">
        <v>170</v>
      </c>
      <c r="C358" s="31"/>
      <c r="D358" s="10" t="s">
        <v>10</v>
      </c>
      <c r="E358" s="11">
        <f>SUM(E359:E361)</f>
        <v>0</v>
      </c>
      <c r="F358" s="11">
        <f>SUM(F359:F361)</f>
        <v>205</v>
      </c>
      <c r="G358" s="11">
        <f t="shared" si="11"/>
        <v>205</v>
      </c>
      <c r="H358" s="6"/>
      <c r="I358" s="6" t="s">
        <v>147</v>
      </c>
    </row>
    <row r="359" spans="1:9" ht="14.25" customHeight="1">
      <c r="A359" s="26"/>
      <c r="B359" s="27"/>
      <c r="C359" s="31">
        <v>2314</v>
      </c>
      <c r="D359" s="32" t="s">
        <v>104</v>
      </c>
      <c r="E359" s="49"/>
      <c r="F359" s="49">
        <v>100</v>
      </c>
      <c r="G359" s="59">
        <f t="shared" si="11"/>
        <v>100</v>
      </c>
      <c r="H359" s="34"/>
      <c r="I359" s="29"/>
    </row>
    <row r="360" spans="1:9" ht="14.25" customHeight="1">
      <c r="A360" s="26"/>
      <c r="B360" s="27"/>
      <c r="C360" s="31">
        <v>1150</v>
      </c>
      <c r="D360" s="32" t="s">
        <v>169</v>
      </c>
      <c r="E360" s="49"/>
      <c r="F360" s="49">
        <v>100</v>
      </c>
      <c r="G360" s="59">
        <f t="shared" si="11"/>
        <v>100</v>
      </c>
      <c r="H360" s="34"/>
      <c r="I360" s="29"/>
    </row>
    <row r="361" spans="1:9" ht="14.25" customHeight="1">
      <c r="A361" s="26"/>
      <c r="B361" s="27"/>
      <c r="C361" s="31">
        <v>1210</v>
      </c>
      <c r="D361" s="32" t="s">
        <v>79</v>
      </c>
      <c r="E361" s="49"/>
      <c r="F361" s="49">
        <v>5</v>
      </c>
      <c r="G361" s="59">
        <f t="shared" si="11"/>
        <v>5</v>
      </c>
      <c r="H361" s="34"/>
      <c r="I361" s="29"/>
    </row>
    <row r="362" spans="1:9" ht="14.25" customHeight="1">
      <c r="A362" s="26"/>
      <c r="B362" s="27"/>
      <c r="C362" s="31"/>
      <c r="D362" s="32"/>
      <c r="E362" s="49"/>
      <c r="F362" s="49"/>
      <c r="G362" s="59"/>
      <c r="H362" s="34"/>
      <c r="I362" s="29"/>
    </row>
    <row r="363" spans="1:9" ht="14.25" customHeight="1">
      <c r="A363" s="26" t="s">
        <v>295</v>
      </c>
      <c r="B363" s="27" t="s">
        <v>294</v>
      </c>
      <c r="C363" s="31"/>
      <c r="D363" s="10" t="s">
        <v>10</v>
      </c>
      <c r="E363" s="11">
        <f>E364+E365</f>
        <v>0</v>
      </c>
      <c r="F363" s="11">
        <f>F364+F365</f>
        <v>234</v>
      </c>
      <c r="G363" s="11">
        <f>E363+F363</f>
        <v>234</v>
      </c>
      <c r="H363" s="34"/>
      <c r="I363" s="6" t="s">
        <v>58</v>
      </c>
    </row>
    <row r="364" spans="1:9" ht="14.25" customHeight="1">
      <c r="A364" s="26"/>
      <c r="B364" s="27" t="s">
        <v>431</v>
      </c>
      <c r="C364" s="31">
        <v>1150</v>
      </c>
      <c r="D364" s="32" t="s">
        <v>31</v>
      </c>
      <c r="E364" s="49"/>
      <c r="F364" s="49">
        <v>223</v>
      </c>
      <c r="G364" s="59">
        <f>E364+F364</f>
        <v>223</v>
      </c>
      <c r="H364" s="34"/>
      <c r="I364" s="29"/>
    </row>
    <row r="365" spans="1:9" ht="14.25" customHeight="1">
      <c r="A365" s="26"/>
      <c r="B365" s="27"/>
      <c r="C365" s="31">
        <v>1210</v>
      </c>
      <c r="D365" s="32" t="s">
        <v>79</v>
      </c>
      <c r="E365" s="49"/>
      <c r="F365" s="49">
        <v>11</v>
      </c>
      <c r="G365" s="59">
        <f>E365+F365</f>
        <v>11</v>
      </c>
      <c r="H365" s="34"/>
      <c r="I365" s="29"/>
    </row>
    <row r="366" spans="1:9" ht="14.25" customHeight="1">
      <c r="A366" s="26"/>
      <c r="B366" s="27"/>
      <c r="C366" s="31"/>
      <c r="D366" s="32"/>
      <c r="E366" s="49"/>
      <c r="F366" s="49"/>
      <c r="G366" s="59"/>
      <c r="H366" s="34"/>
      <c r="I366" s="29"/>
    </row>
    <row r="367" spans="1:9" ht="14.25" customHeight="1">
      <c r="A367" s="26" t="s">
        <v>296</v>
      </c>
      <c r="B367" s="27" t="s">
        <v>294</v>
      </c>
      <c r="C367" s="31"/>
      <c r="D367" s="10" t="s">
        <v>10</v>
      </c>
      <c r="E367" s="11">
        <f>E368+E369</f>
        <v>0</v>
      </c>
      <c r="F367" s="11">
        <f>F368+F369</f>
        <v>234</v>
      </c>
      <c r="G367" s="11">
        <f>E367+F367</f>
        <v>234</v>
      </c>
      <c r="H367" s="34"/>
      <c r="I367" s="6" t="s">
        <v>58</v>
      </c>
    </row>
    <row r="368" spans="1:9" ht="14.25" customHeight="1">
      <c r="A368" s="26"/>
      <c r="B368" s="27"/>
      <c r="C368" s="31">
        <v>1150</v>
      </c>
      <c r="D368" s="32" t="s">
        <v>31</v>
      </c>
      <c r="E368" s="49"/>
      <c r="F368" s="49">
        <v>223</v>
      </c>
      <c r="G368" s="59">
        <f>E368+F368</f>
        <v>223</v>
      </c>
      <c r="H368" s="34"/>
      <c r="I368" s="29"/>
    </row>
    <row r="369" spans="1:9" ht="14.25" customHeight="1">
      <c r="A369" s="26"/>
      <c r="B369" s="27"/>
      <c r="C369" s="31">
        <v>1210</v>
      </c>
      <c r="D369" s="32" t="s">
        <v>79</v>
      </c>
      <c r="E369" s="49"/>
      <c r="F369" s="49">
        <v>11</v>
      </c>
      <c r="G369" s="59">
        <f>E369+F369</f>
        <v>11</v>
      </c>
      <c r="H369" s="34"/>
      <c r="I369" s="29"/>
    </row>
    <row r="370" spans="1:9" ht="14.25" customHeight="1">
      <c r="A370" s="26"/>
      <c r="B370" s="27"/>
      <c r="C370" s="31"/>
      <c r="D370" s="32"/>
      <c r="E370" s="49"/>
      <c r="F370" s="49"/>
      <c r="G370" s="59"/>
      <c r="H370" s="34"/>
      <c r="I370" s="29"/>
    </row>
    <row r="371" spans="1:9" ht="14.25" customHeight="1">
      <c r="A371" s="26" t="s">
        <v>223</v>
      </c>
      <c r="B371" s="27" t="s">
        <v>224</v>
      </c>
      <c r="C371" s="130">
        <v>21393</v>
      </c>
      <c r="D371" s="152" t="s">
        <v>10</v>
      </c>
      <c r="E371" s="15">
        <f>SUM(E372:E374)</f>
        <v>20</v>
      </c>
      <c r="F371" s="15">
        <f>SUM(F372:F374)</f>
        <v>117</v>
      </c>
      <c r="G371" s="11">
        <f>E371+F371</f>
        <v>137</v>
      </c>
      <c r="H371" s="6">
        <v>100</v>
      </c>
      <c r="I371" s="6" t="s">
        <v>58</v>
      </c>
    </row>
    <row r="372" spans="1:9" ht="14.25" customHeight="1">
      <c r="A372" s="26"/>
      <c r="B372" s="27"/>
      <c r="C372" s="130">
        <v>2314</v>
      </c>
      <c r="D372" s="105" t="s">
        <v>75</v>
      </c>
      <c r="E372" s="40">
        <v>20</v>
      </c>
      <c r="F372" s="40"/>
      <c r="G372" s="49">
        <f>E372+F372</f>
        <v>20</v>
      </c>
      <c r="H372" s="34"/>
      <c r="I372" s="29"/>
    </row>
    <row r="373" spans="1:9" ht="14.25" customHeight="1">
      <c r="A373" s="26"/>
      <c r="B373" s="27"/>
      <c r="C373" s="31">
        <v>1150</v>
      </c>
      <c r="D373" s="32" t="s">
        <v>272</v>
      </c>
      <c r="E373" s="49"/>
      <c r="F373" s="49">
        <v>111</v>
      </c>
      <c r="G373" s="49">
        <f>E373+F373</f>
        <v>111</v>
      </c>
      <c r="H373" s="34"/>
      <c r="I373" s="29"/>
    </row>
    <row r="374" spans="1:9" ht="14.25" customHeight="1">
      <c r="A374" s="26"/>
      <c r="B374" s="27"/>
      <c r="C374" s="31">
        <v>1210</v>
      </c>
      <c r="D374" s="69" t="s">
        <v>33</v>
      </c>
      <c r="E374" s="49"/>
      <c r="F374" s="49">
        <v>6</v>
      </c>
      <c r="G374" s="49">
        <f>E374+F374</f>
        <v>6</v>
      </c>
      <c r="H374" s="34"/>
      <c r="I374" s="29"/>
    </row>
    <row r="375" spans="1:9" ht="14.25" customHeight="1">
      <c r="A375" s="26"/>
      <c r="B375" s="27"/>
      <c r="C375" s="31"/>
      <c r="D375" s="32"/>
      <c r="E375" s="49"/>
      <c r="F375" s="49"/>
      <c r="G375" s="59"/>
      <c r="H375" s="34"/>
      <c r="I375" s="29"/>
    </row>
    <row r="376" spans="1:9" ht="14.25" customHeight="1">
      <c r="A376" s="5" t="s">
        <v>48</v>
      </c>
      <c r="B376" s="27" t="s">
        <v>47</v>
      </c>
      <c r="C376" s="31">
        <v>213944</v>
      </c>
      <c r="D376" s="10" t="s">
        <v>10</v>
      </c>
      <c r="E376" s="68">
        <f>SUM(E377:E379)</f>
        <v>680</v>
      </c>
      <c r="F376" s="68">
        <f>SUM(F377:F379)</f>
        <v>0</v>
      </c>
      <c r="G376" s="58">
        <f>E376+F376</f>
        <v>680</v>
      </c>
      <c r="H376" s="26">
        <v>2500</v>
      </c>
      <c r="I376" s="6" t="s">
        <v>172</v>
      </c>
    </row>
    <row r="377" spans="1:9" ht="14.25" customHeight="1">
      <c r="A377" s="37"/>
      <c r="B377" s="27"/>
      <c r="C377" s="31">
        <v>1150</v>
      </c>
      <c r="D377" s="69" t="s">
        <v>37</v>
      </c>
      <c r="E377" s="54">
        <v>600</v>
      </c>
      <c r="F377" s="54"/>
      <c r="G377" s="65">
        <f>E377+F377</f>
        <v>600</v>
      </c>
      <c r="H377" s="67"/>
      <c r="I377" s="26"/>
    </row>
    <row r="378" spans="1:9" ht="14.25" customHeight="1">
      <c r="A378" s="37"/>
      <c r="B378" s="27"/>
      <c r="C378" s="31">
        <v>1210</v>
      </c>
      <c r="D378" s="69" t="s">
        <v>33</v>
      </c>
      <c r="E378" s="54">
        <v>30</v>
      </c>
      <c r="F378" s="54"/>
      <c r="G378" s="65">
        <f>E378+F378</f>
        <v>30</v>
      </c>
      <c r="H378" s="67"/>
      <c r="I378" s="26"/>
    </row>
    <row r="379" spans="1:9" ht="14.25" customHeight="1">
      <c r="A379" s="37"/>
      <c r="B379" s="27"/>
      <c r="C379" s="31">
        <v>2314</v>
      </c>
      <c r="D379" s="69" t="s">
        <v>49</v>
      </c>
      <c r="E379" s="54">
        <v>50</v>
      </c>
      <c r="F379" s="54"/>
      <c r="G379" s="65">
        <f>E379+F379</f>
        <v>50</v>
      </c>
      <c r="H379" s="67"/>
      <c r="I379" s="26"/>
    </row>
    <row r="380" spans="1:9" ht="14.25" customHeight="1">
      <c r="A380" s="26"/>
      <c r="B380" s="27"/>
      <c r="C380" s="31"/>
      <c r="D380" s="32"/>
      <c r="E380" s="49"/>
      <c r="F380" s="49"/>
      <c r="G380" s="59"/>
      <c r="H380" s="34"/>
      <c r="I380" s="29"/>
    </row>
    <row r="381" spans="1:9" ht="14.25" customHeight="1">
      <c r="A381" s="26"/>
      <c r="B381" s="27"/>
      <c r="C381" s="31"/>
      <c r="D381" s="32"/>
      <c r="E381" s="49"/>
      <c r="F381" s="49"/>
      <c r="G381" s="59"/>
      <c r="H381" s="34"/>
      <c r="I381" s="29"/>
    </row>
    <row r="382" spans="1:9" ht="14.25" customHeight="1">
      <c r="A382" s="26"/>
      <c r="B382" s="45"/>
      <c r="C382" s="31"/>
      <c r="D382" s="37"/>
      <c r="E382" s="40"/>
      <c r="F382" s="40"/>
      <c r="G382" s="34"/>
      <c r="H382" s="77"/>
      <c r="I382" s="29"/>
    </row>
    <row r="383" spans="1:9" ht="14.25" customHeight="1">
      <c r="A383" s="26"/>
      <c r="B383" s="45" t="s">
        <v>128</v>
      </c>
      <c r="C383" s="20">
        <v>21393</v>
      </c>
      <c r="D383" s="38" t="s">
        <v>10</v>
      </c>
      <c r="E383" s="39">
        <f>SUM(E384:E385)</f>
        <v>4020</v>
      </c>
      <c r="F383" s="39">
        <f>SUM(F384:F385)</f>
        <v>0</v>
      </c>
      <c r="G383" s="29">
        <f>E383+F383</f>
        <v>4020</v>
      </c>
      <c r="H383" s="39">
        <v>6000</v>
      </c>
      <c r="I383" s="6" t="s">
        <v>103</v>
      </c>
    </row>
    <row r="384" spans="1:9" ht="14.25" customHeight="1">
      <c r="A384" s="26"/>
      <c r="B384" s="45"/>
      <c r="C384" s="31">
        <v>2231</v>
      </c>
      <c r="D384" s="32" t="s">
        <v>113</v>
      </c>
      <c r="E384" s="40">
        <v>4000</v>
      </c>
      <c r="F384" s="40"/>
      <c r="G384" s="34">
        <f>E384+F384</f>
        <v>4000</v>
      </c>
      <c r="H384" s="77"/>
      <c r="I384" s="29"/>
    </row>
    <row r="385" spans="1:9" ht="14.25" customHeight="1">
      <c r="A385" s="26"/>
      <c r="B385" s="45"/>
      <c r="C385" s="31">
        <v>2314</v>
      </c>
      <c r="D385" s="32" t="s">
        <v>75</v>
      </c>
      <c r="E385" s="40">
        <v>20</v>
      </c>
      <c r="F385" s="40"/>
      <c r="G385" s="34">
        <f>E385+F385</f>
        <v>20</v>
      </c>
      <c r="H385" s="77"/>
      <c r="I385" s="29"/>
    </row>
    <row r="386" spans="1:9" ht="14.25" customHeight="1">
      <c r="A386" s="73"/>
      <c r="B386" s="45"/>
      <c r="C386" s="31"/>
      <c r="D386" s="32"/>
      <c r="E386" s="40"/>
      <c r="F386" s="40"/>
      <c r="G386" s="34"/>
      <c r="H386" s="77"/>
      <c r="I386" s="29"/>
    </row>
    <row r="387" spans="1:9" ht="14.25" customHeight="1">
      <c r="A387" s="73"/>
      <c r="B387" s="45" t="s">
        <v>167</v>
      </c>
      <c r="C387" s="31"/>
      <c r="D387" s="10" t="s">
        <v>10</v>
      </c>
      <c r="E387" s="15">
        <f>SUM(E388:E390)</f>
        <v>155</v>
      </c>
      <c r="F387" s="15">
        <f>SUM(F388:F390)</f>
        <v>0</v>
      </c>
      <c r="G387" s="11">
        <f>E387+F387</f>
        <v>155</v>
      </c>
      <c r="H387" s="197"/>
      <c r="I387" s="6" t="s">
        <v>147</v>
      </c>
    </row>
    <row r="388" spans="1:9" ht="14.25" customHeight="1">
      <c r="A388" s="73"/>
      <c r="B388" s="45"/>
      <c r="C388" s="31">
        <v>1150</v>
      </c>
      <c r="D388" s="32" t="s">
        <v>169</v>
      </c>
      <c r="E388" s="40">
        <v>100</v>
      </c>
      <c r="F388" s="40"/>
      <c r="G388" s="59">
        <f>E388+F388</f>
        <v>100</v>
      </c>
      <c r="H388" s="77"/>
      <c r="I388" s="29"/>
    </row>
    <row r="389" spans="1:9" ht="14.25" customHeight="1">
      <c r="A389" s="73"/>
      <c r="B389" s="45"/>
      <c r="C389" s="31">
        <v>1210</v>
      </c>
      <c r="D389" s="32" t="s">
        <v>79</v>
      </c>
      <c r="E389" s="40">
        <v>5</v>
      </c>
      <c r="F389" s="40"/>
      <c r="G389" s="59">
        <f>E389+F389</f>
        <v>5</v>
      </c>
      <c r="H389" s="77"/>
      <c r="I389" s="29"/>
    </row>
    <row r="390" spans="1:9" ht="14.25" customHeight="1">
      <c r="A390" s="73"/>
      <c r="B390" s="45"/>
      <c r="C390" s="31">
        <v>2314</v>
      </c>
      <c r="D390" s="32" t="s">
        <v>126</v>
      </c>
      <c r="E390" s="40">
        <v>50</v>
      </c>
      <c r="F390" s="40"/>
      <c r="G390" s="59">
        <f>E390+F390</f>
        <v>50</v>
      </c>
      <c r="H390" s="77"/>
      <c r="I390" s="29"/>
    </row>
    <row r="391" spans="1:9" ht="14.25" customHeight="1">
      <c r="A391" s="73"/>
      <c r="B391" s="45"/>
      <c r="C391" s="31"/>
      <c r="D391" s="32"/>
      <c r="E391" s="40"/>
      <c r="F391" s="40"/>
      <c r="G391" s="59"/>
      <c r="H391" s="77"/>
      <c r="I391" s="29"/>
    </row>
    <row r="392" spans="1:9" ht="14.25" customHeight="1">
      <c r="A392" s="73"/>
      <c r="B392" s="45" t="s">
        <v>168</v>
      </c>
      <c r="C392" s="31"/>
      <c r="D392" s="10" t="s">
        <v>10</v>
      </c>
      <c r="E392" s="15">
        <f>SUM(E393:E395)</f>
        <v>155</v>
      </c>
      <c r="F392" s="15">
        <f>SUM(F393:F395)</f>
        <v>0</v>
      </c>
      <c r="G392" s="11">
        <f>E392+F392</f>
        <v>155</v>
      </c>
      <c r="H392" s="197"/>
      <c r="I392" s="6" t="s">
        <v>147</v>
      </c>
    </row>
    <row r="393" spans="1:9" ht="14.25" customHeight="1">
      <c r="A393" s="73"/>
      <c r="B393" s="45"/>
      <c r="C393" s="31">
        <v>1150</v>
      </c>
      <c r="D393" s="32" t="s">
        <v>169</v>
      </c>
      <c r="E393" s="40">
        <v>100</v>
      </c>
      <c r="F393" s="40"/>
      <c r="G393" s="59">
        <f>E393+F393</f>
        <v>100</v>
      </c>
      <c r="H393" s="77"/>
      <c r="I393" s="29"/>
    </row>
    <row r="394" spans="1:9" ht="14.25" customHeight="1">
      <c r="A394" s="73"/>
      <c r="B394" s="45"/>
      <c r="C394" s="31">
        <v>1210</v>
      </c>
      <c r="D394" s="32" t="s">
        <v>79</v>
      </c>
      <c r="E394" s="40">
        <v>5</v>
      </c>
      <c r="F394" s="40"/>
      <c r="G394" s="59">
        <f>E394+F394</f>
        <v>5</v>
      </c>
      <c r="H394" s="77"/>
      <c r="I394" s="29"/>
    </row>
    <row r="395" spans="1:9" ht="14.25" customHeight="1">
      <c r="A395" s="73"/>
      <c r="B395" s="45"/>
      <c r="C395" s="31">
        <v>2314</v>
      </c>
      <c r="D395" s="32" t="s">
        <v>126</v>
      </c>
      <c r="E395" s="40">
        <v>50</v>
      </c>
      <c r="F395" s="40"/>
      <c r="G395" s="59">
        <f>E395+F395</f>
        <v>50</v>
      </c>
      <c r="H395" s="77"/>
      <c r="I395" s="29"/>
    </row>
    <row r="396" spans="1:9" ht="14.25" customHeight="1">
      <c r="A396" s="76"/>
      <c r="B396" s="63"/>
      <c r="C396" s="42"/>
      <c r="D396" s="37"/>
      <c r="E396" s="40"/>
      <c r="F396" s="40"/>
      <c r="G396" s="49"/>
      <c r="H396" s="26"/>
      <c r="I396" s="29"/>
    </row>
    <row r="397" spans="1:9" ht="14.25" customHeight="1">
      <c r="A397" s="51"/>
      <c r="B397" s="4" t="s">
        <v>129</v>
      </c>
      <c r="C397" s="42">
        <v>21393</v>
      </c>
      <c r="D397" s="4" t="s">
        <v>10</v>
      </c>
      <c r="E397" s="15">
        <f>SUM(E398:E399)</f>
        <v>3000</v>
      </c>
      <c r="F397" s="15">
        <f>SUM(F398:F399)</f>
        <v>0</v>
      </c>
      <c r="G397" s="11">
        <f>E397+F397</f>
        <v>3000</v>
      </c>
      <c r="H397" s="26">
        <v>3000</v>
      </c>
      <c r="I397" s="6" t="s">
        <v>103</v>
      </c>
    </row>
    <row r="398" spans="1:9" ht="14.25" customHeight="1">
      <c r="A398" s="76"/>
      <c r="B398" s="63"/>
      <c r="C398" s="31">
        <v>2231</v>
      </c>
      <c r="D398" s="56" t="s">
        <v>74</v>
      </c>
      <c r="E398" s="40">
        <v>3000</v>
      </c>
      <c r="F398" s="13"/>
      <c r="G398" s="59">
        <f>E398+F398</f>
        <v>3000</v>
      </c>
      <c r="H398" s="26"/>
      <c r="I398" s="29"/>
    </row>
    <row r="399" spans="1:9" ht="14.25" customHeight="1">
      <c r="A399" s="76"/>
      <c r="B399" s="63"/>
      <c r="C399" s="31"/>
      <c r="D399" s="56"/>
      <c r="E399" s="40"/>
      <c r="F399" s="13"/>
      <c r="G399" s="59"/>
      <c r="H399" s="26"/>
      <c r="I399" s="29"/>
    </row>
    <row r="400" spans="1:9" ht="14.25" customHeight="1">
      <c r="A400" s="244" t="s">
        <v>130</v>
      </c>
      <c r="B400" s="53" t="s">
        <v>131</v>
      </c>
      <c r="C400" s="42">
        <v>21393</v>
      </c>
      <c r="D400" s="53" t="s">
        <v>10</v>
      </c>
      <c r="E400" s="53">
        <f>SUM(E401:E409)</f>
        <v>7645</v>
      </c>
      <c r="F400" s="53">
        <f>SUM(F401:F409)</f>
        <v>0</v>
      </c>
      <c r="G400" s="38">
        <f aca="true" t="shared" si="12" ref="G400:G408">E400+F400</f>
        <v>7645</v>
      </c>
      <c r="H400" s="53">
        <v>7650</v>
      </c>
      <c r="I400" s="113" t="s">
        <v>73</v>
      </c>
    </row>
    <row r="401" spans="1:9" ht="14.25" customHeight="1">
      <c r="A401" s="182"/>
      <c r="B401" s="53"/>
      <c r="C401" s="42">
        <v>2231</v>
      </c>
      <c r="D401" s="52" t="s">
        <v>132</v>
      </c>
      <c r="E401" s="52">
        <v>3000</v>
      </c>
      <c r="F401" s="52"/>
      <c r="G401" s="37">
        <f t="shared" si="12"/>
        <v>3000</v>
      </c>
      <c r="H401" s="53"/>
      <c r="I401" s="29"/>
    </row>
    <row r="402" spans="1:9" ht="14.25" customHeight="1">
      <c r="A402" s="182"/>
      <c r="B402" s="183"/>
      <c r="C402" s="130">
        <v>2314</v>
      </c>
      <c r="D402" s="92" t="s">
        <v>110</v>
      </c>
      <c r="E402" s="149">
        <v>500</v>
      </c>
      <c r="F402" s="40"/>
      <c r="G402" s="37">
        <f t="shared" si="12"/>
        <v>500</v>
      </c>
      <c r="H402" s="53"/>
      <c r="I402" s="29"/>
    </row>
    <row r="403" spans="1:9" ht="14.25" customHeight="1">
      <c r="A403" s="131"/>
      <c r="B403" s="184"/>
      <c r="C403" s="176">
        <v>1150</v>
      </c>
      <c r="D403" s="136" t="s">
        <v>133</v>
      </c>
      <c r="E403" s="137">
        <v>300</v>
      </c>
      <c r="F403" s="137"/>
      <c r="G403" s="37">
        <f t="shared" si="12"/>
        <v>300</v>
      </c>
      <c r="H403" s="185"/>
      <c r="I403" s="135"/>
    </row>
    <row r="404" spans="1:9" ht="14.25" customHeight="1">
      <c r="A404" s="131"/>
      <c r="B404" s="184"/>
      <c r="C404" s="176">
        <v>1150</v>
      </c>
      <c r="D404" s="136" t="s">
        <v>134</v>
      </c>
      <c r="E404" s="137">
        <v>600</v>
      </c>
      <c r="F404" s="137"/>
      <c r="G404" s="37">
        <f t="shared" si="12"/>
        <v>600</v>
      </c>
      <c r="H404" s="185"/>
      <c r="I404" s="135"/>
    </row>
    <row r="405" spans="1:9" ht="14.25" customHeight="1">
      <c r="A405" s="131"/>
      <c r="B405" s="184"/>
      <c r="C405" s="176">
        <v>1210</v>
      </c>
      <c r="D405" s="136" t="s">
        <v>79</v>
      </c>
      <c r="E405" s="137">
        <v>45</v>
      </c>
      <c r="F405" s="137"/>
      <c r="G405" s="37">
        <f t="shared" si="12"/>
        <v>45</v>
      </c>
      <c r="H405" s="185"/>
      <c r="I405" s="135"/>
    </row>
    <row r="406" spans="1:9" ht="14.25" customHeight="1">
      <c r="A406" s="131"/>
      <c r="B406" s="184"/>
      <c r="C406" s="176">
        <v>2231</v>
      </c>
      <c r="D406" s="136" t="s">
        <v>125</v>
      </c>
      <c r="E406" s="137">
        <v>1500</v>
      </c>
      <c r="F406" s="137"/>
      <c r="G406" s="37">
        <f t="shared" si="12"/>
        <v>1500</v>
      </c>
      <c r="H406" s="185"/>
      <c r="I406" s="135"/>
    </row>
    <row r="407" spans="1:9" ht="14.25" customHeight="1">
      <c r="A407" s="131"/>
      <c r="B407" s="184"/>
      <c r="C407" s="176">
        <v>2231</v>
      </c>
      <c r="D407" s="136" t="s">
        <v>135</v>
      </c>
      <c r="E407" s="137">
        <v>1000</v>
      </c>
      <c r="F407" s="137"/>
      <c r="G407" s="37">
        <f t="shared" si="12"/>
        <v>1000</v>
      </c>
      <c r="H407" s="185"/>
      <c r="I407" s="135"/>
    </row>
    <row r="408" spans="1:9" ht="14.25" customHeight="1">
      <c r="A408" s="186"/>
      <c r="B408" s="187"/>
      <c r="C408" s="188">
        <v>2231</v>
      </c>
      <c r="D408" s="189" t="s">
        <v>45</v>
      </c>
      <c r="E408" s="190">
        <v>700</v>
      </c>
      <c r="F408" s="190"/>
      <c r="G408" s="37">
        <f t="shared" si="12"/>
        <v>700</v>
      </c>
      <c r="H408" s="191"/>
      <c r="I408" s="192"/>
    </row>
    <row r="409" spans="1:9" ht="14.25" customHeight="1">
      <c r="A409" s="95"/>
      <c r="B409" s="36"/>
      <c r="C409" s="31"/>
      <c r="D409" s="32"/>
      <c r="E409" s="59"/>
      <c r="F409" s="59"/>
      <c r="G409" s="18">
        <f>E409+F409</f>
        <v>0</v>
      </c>
      <c r="H409" s="29"/>
      <c r="I409" s="6"/>
    </row>
    <row r="410" spans="1:9" ht="14.25" customHeight="1">
      <c r="A410" s="95"/>
      <c r="B410" s="36"/>
      <c r="C410" s="31"/>
      <c r="D410" s="32"/>
      <c r="E410" s="59"/>
      <c r="F410" s="59"/>
      <c r="G410" s="18">
        <f>E410+F410</f>
        <v>0</v>
      </c>
      <c r="H410" s="29"/>
      <c r="I410" s="6"/>
    </row>
    <row r="411" spans="1:9" ht="14.25" customHeight="1">
      <c r="A411" s="26" t="s">
        <v>55</v>
      </c>
      <c r="B411" s="27" t="s">
        <v>56</v>
      </c>
      <c r="C411" s="31">
        <v>21393</v>
      </c>
      <c r="D411" s="10" t="s">
        <v>10</v>
      </c>
      <c r="E411" s="11">
        <f>SUM(E412:E412)</f>
        <v>4800</v>
      </c>
      <c r="F411" s="11">
        <f>SUM(F412:F412)</f>
        <v>0</v>
      </c>
      <c r="G411" s="58">
        <f>E411+F411</f>
        <v>4800</v>
      </c>
      <c r="H411" s="6">
        <v>8000</v>
      </c>
      <c r="I411" s="6"/>
    </row>
    <row r="412" spans="1:9" ht="14.25" customHeight="1">
      <c r="A412" s="26"/>
      <c r="B412" s="66"/>
      <c r="C412" s="31">
        <v>2231</v>
      </c>
      <c r="D412" s="7" t="s">
        <v>32</v>
      </c>
      <c r="E412" s="59">
        <v>4800</v>
      </c>
      <c r="F412" s="59"/>
      <c r="G412" s="65">
        <f>E412+F412</f>
        <v>4800</v>
      </c>
      <c r="H412" s="82"/>
      <c r="I412" s="24"/>
    </row>
    <row r="413" spans="1:9" ht="14.25" customHeight="1">
      <c r="A413" s="98"/>
      <c r="B413" s="27"/>
      <c r="C413" s="31"/>
      <c r="D413" s="32"/>
      <c r="E413" s="75"/>
      <c r="F413" s="34"/>
      <c r="G413" s="9"/>
      <c r="H413" s="9"/>
      <c r="I413" s="6"/>
    </row>
    <row r="414" spans="1:9" ht="14.25" customHeight="1">
      <c r="A414" s="98"/>
      <c r="B414" s="27"/>
      <c r="C414" s="31"/>
      <c r="D414" s="32"/>
      <c r="E414" s="75"/>
      <c r="F414" s="34"/>
      <c r="G414" s="9"/>
      <c r="H414" s="9"/>
      <c r="I414" s="6"/>
    </row>
    <row r="415" spans="1:9" ht="14.25" customHeight="1">
      <c r="A415" s="26"/>
      <c r="B415" s="27"/>
      <c r="C415" s="31"/>
      <c r="D415" s="32"/>
      <c r="E415" s="75"/>
      <c r="F415" s="34"/>
      <c r="G415" s="9"/>
      <c r="H415" s="29"/>
      <c r="I415" s="6"/>
    </row>
    <row r="416" spans="1:9" ht="14.25" customHeight="1">
      <c r="A416" s="26"/>
      <c r="B416" s="408"/>
      <c r="C416" s="21"/>
      <c r="D416" s="38" t="s">
        <v>413</v>
      </c>
      <c r="E416" s="198">
        <f>E9+E11+E15+E19+E24+E29+E33+E37+E41+E44+E49+E53+E58+E62+E65+E71+E75+E80+E83+E87+E94+E97+E101+E105+E108+E111+E115+E117+E121+E127+E133+E135+E138+E141+E146+E148+E154+E158+E162+E165+E168+E170+E172+E175+E181+E185+E188+E194+E198+E201+E206+E208+E211+E215+E219+E226+E229+E232+E240+E246+E250+E253+E263+E266+E269+E275+E290+E294+E298+E301+E304+E309+E312+E315+E319+E324+E328+E333+E339+E342+E350+E353+E356+E358+E363+E367+E371+E376+E383+E387+E392+E397+E400+E411</f>
        <v>82256.42</v>
      </c>
      <c r="F416" s="198">
        <f>F9+F11+F15+F19+F24+F29+F33+F37+F41+F44+F49+F53+F58+F62+F65+F71+F75+F80+F83+F87+F94+F97+F101+F105+F108+F111+F115+F117+F121+F127+F133+F135+F138+F141+F146+F148+F154+F158+F162+F165+F168+F170+F172+F175+F181+F185+F188+F194+F198+F201+F206+F208+F211+F215+F219+F226+F229+F232+F240+F246+F250+F253+F263+F266+F269+F275+F290+F294+F298+F301+F304+F309+F312+F315+F319+F324+F328+F333+F339+F342+F350+F353+F356+F358+F363+F367+F371+F376+F383+F387+F392+F397+F400+F411</f>
        <v>80876.77</v>
      </c>
      <c r="G416" s="198">
        <f>G9+G11+G15+G19+G24+G29+G33+G37+G41+G44+G49+G53+G58+G62+G65+G71+G75+G80+G83+G87+G94+G97+G101+G105+G108+G111+G115+G117+G121+G127+G133+G135+G138+G141+G146+G148+G154+G158+G162+G165+G168+G170+G172+G175+G181+G185+G188+G194+G198+G201+G206+G208+G211+G215+G219+G226+G229+G232+G240+G246+G250+G253+G263+G266+G269+G275+G290+G294+G298+G301+G304+G309+G312+G315+G319+G324+G328+G333+G339+G342+G350+G353+G356+G358+G363+G367+G371+G376+G383+G387+G392+G397+G400+G411</f>
        <v>163133.19</v>
      </c>
      <c r="H416" s="198">
        <f>H9+H11+H15+H19+H24+H29+H33+H37+H41+H44+H49+H53+H58+H62+H65+H71+H75+H80+H83+H87+H94+H97+H101+H105+H108+H111+H115+H117+H121+H127+H133+H135+H138+H141+H146+H148+H154+H158+H162+H165+H168+H170+H172+H175+H181+H185+H188+H194+H198+H201+H206+H208+H211+H215+H219+H226+H229+H232+H240+H246+H250+H253+H263+H266+H269+H275+H290+H294+H298+H301+H304+H309+H312+H315+H319+H324+H328+H333+H339+H342+H350+H353+H356+H358+H363+H367+H371+H376+H383+H387+H392+H397+H400+H411</f>
        <v>92200</v>
      </c>
      <c r="I416" s="70"/>
    </row>
    <row r="417" spans="1:9" ht="14.25" customHeight="1">
      <c r="A417" s="26"/>
      <c r="B417" s="408"/>
      <c r="C417" s="28">
        <v>1150</v>
      </c>
      <c r="D417" s="27"/>
      <c r="E417" s="15">
        <f>E25+E46+E55+E66+E77+E88+E124+E129+E149+E159+E178+E191+E203+E223+E234+E235+E241+E257+E271+E278+E280+E306+E321+E330+E335+E343+E360+E364+E368+E373+E377+E388+E393+E403+E404</f>
        <v>2606.42</v>
      </c>
      <c r="F417" s="15">
        <f>F25+F46+F55+F66+F77+F88+F124+F129+F149+F159+F178+F191+F203+F223+F234+F235+F241+F257+F271+F278+F280+F306+F321+F330+F335+F343+F360+F364+F368+F373+F377+F388+F393+F403+F404</f>
        <v>18729.77</v>
      </c>
      <c r="G417" s="198">
        <f aca="true" t="shared" si="13" ref="G417:G422">E417+F417</f>
        <v>21336.190000000002</v>
      </c>
      <c r="H417" s="15"/>
      <c r="I417" s="6"/>
    </row>
    <row r="418" spans="1:9" ht="14.25" customHeight="1">
      <c r="A418" s="29"/>
      <c r="B418" s="53"/>
      <c r="C418" s="30">
        <v>1210</v>
      </c>
      <c r="D418" s="53"/>
      <c r="E418" s="11">
        <f>E26+E47+E56+E67+E78+E89+E125+E130+E150+E160+E179+E192+E204+E224+E236+E242+E258+E272+E279+E281+E307+E322+E331+E336+E344+E361+E365+E369+E374+E378+E389+E394+E405</f>
        <v>164</v>
      </c>
      <c r="F418" s="11">
        <f>F26+F47+F56+F67+F78+F89+F125+F130+F150+F160+F179+F192+F204+F224+F236+F242+F258+F272+F279+F281+F307+F322+F331+F336+F344+F361+F365+F369+F374+F378+F389+F394+F405</f>
        <v>938</v>
      </c>
      <c r="G418" s="198">
        <f t="shared" si="13"/>
        <v>1102</v>
      </c>
      <c r="H418" s="99"/>
      <c r="I418" s="29"/>
    </row>
    <row r="419" spans="1:9" ht="14.25" customHeight="1">
      <c r="A419" s="29"/>
      <c r="B419" s="53"/>
      <c r="C419" s="30">
        <v>2264</v>
      </c>
      <c r="D419" s="53"/>
      <c r="E419" s="11">
        <f>E237+E244+E255+E260+E270+E276+E286</f>
        <v>2000</v>
      </c>
      <c r="F419" s="11">
        <f>F237+F244+F255+F260+F270+F276+F286</f>
        <v>26195</v>
      </c>
      <c r="G419" s="198">
        <f t="shared" si="13"/>
        <v>28195</v>
      </c>
      <c r="H419" s="99"/>
      <c r="I419" s="29"/>
    </row>
    <row r="420" spans="1:9" ht="14.25" customHeight="1">
      <c r="A420" s="29"/>
      <c r="B420" s="53"/>
      <c r="C420" s="30">
        <v>2231</v>
      </c>
      <c r="D420" s="27"/>
      <c r="E420" s="43">
        <f>E12+E16+E22+E34+E39+E50+E59+E63+E72+E92+E109+E118+E139+E142+E151+E155+E182+E238+E254+E261+E277+E284+E285+E287+E288+E291+E299+E302+E313+E320+E337+E346+E354+E384+E398+E401+E406+E407+E408+E412</f>
        <v>72436</v>
      </c>
      <c r="F420" s="43">
        <f>F12+F16+F22+F34+F39+F50+F59+F63+F72+F92+F109+F118+F139+F142+F151+F155+F182+F238+F254+F261+F277+F284+F285+F287+F288+F291+F299+F302+F313+F320+F337+F346+F354+F384+F398+F401+F406+F407+F408+F412</f>
        <v>18050</v>
      </c>
      <c r="G420" s="198">
        <f t="shared" si="13"/>
        <v>90486</v>
      </c>
      <c r="H420" s="81"/>
      <c r="I420" s="29"/>
    </row>
    <row r="421" spans="1:9" ht="14.25" customHeight="1">
      <c r="A421" s="29"/>
      <c r="B421" s="53"/>
      <c r="C421" s="30">
        <v>2314</v>
      </c>
      <c r="D421" s="53"/>
      <c r="E421" s="43">
        <f>E13+E20+E21+E27+E30+E35+E38+E42+E45+E51+E54+E60+E68+E69+E73+E76+E84+E90+E91+E95+E81+E85+E98+E99+E102+E103+E106+E112+E113+E119+E122+E123+E128+E136+E152+E156+E163+E173+E176+E177+E183+E186+E189+E190+E195+E196+E199+E202+E212+E213+E216+E217+E220+E221+E222+E227+E230+E233+E243+E247+E251+E256+E259+E264+E267+E282+E283+E305+E316+E325+E326+E329+E334+E340+E345+E351+E359+E372+E379+E385+E390+E395+E402</f>
        <v>5050</v>
      </c>
      <c r="F421" s="43">
        <f>F13+F20+F21+F27+F30+F35+F38+F42+F45+F51+F54+F60+F68+F69+F73+F76+F84+F90+F91+F95+F81+F85+F98+F99+F102+F103+F106+F112+F113+F119+F122+F123+F128+F136+F152+F156+F163+F173+F176+F177+F183+F186+F189+F190+F195+F196+F199+F202+F212+F213+F216+F217+F220+F221+F222+F227+F230+F233+F243+F247+F251+F256+F259+F264+F267+F282+F283+F305+F316+F325+F326+F329+F334+F340+F345+F351+F359+F372+F379+F385+F390+F395+F402</f>
        <v>16964</v>
      </c>
      <c r="G421" s="198">
        <f t="shared" si="13"/>
        <v>22014</v>
      </c>
      <c r="H421" s="99"/>
      <c r="I421" s="29"/>
    </row>
    <row r="422" spans="1:9" ht="14.25" customHeight="1">
      <c r="A422" s="29"/>
      <c r="B422" s="53"/>
      <c r="C422" s="30"/>
      <c r="D422" s="53" t="s">
        <v>329</v>
      </c>
      <c r="E422" s="43">
        <f>SUM(E417:E421)</f>
        <v>82256.42</v>
      </c>
      <c r="F422" s="43">
        <f>SUM(F417:F421)</f>
        <v>80876.77</v>
      </c>
      <c r="G422" s="198">
        <f t="shared" si="13"/>
        <v>163133.19</v>
      </c>
      <c r="H422" s="99"/>
      <c r="I422" s="29"/>
    </row>
    <row r="423" spans="1:9" ht="14.25" customHeight="1">
      <c r="A423" s="468" t="s">
        <v>225</v>
      </c>
      <c r="B423" s="468"/>
      <c r="C423" s="468"/>
      <c r="D423" s="468"/>
      <c r="E423" s="468"/>
      <c r="F423" s="468"/>
      <c r="G423" s="468"/>
      <c r="H423" s="468"/>
      <c r="I423" s="468"/>
    </row>
    <row r="424" spans="1:9" ht="27.75" customHeight="1">
      <c r="A424" s="74" t="s">
        <v>2</v>
      </c>
      <c r="B424" s="74" t="s">
        <v>3</v>
      </c>
      <c r="C424" s="74" t="s">
        <v>4</v>
      </c>
      <c r="D424" s="74" t="s">
        <v>5</v>
      </c>
      <c r="E424" s="88" t="s">
        <v>6</v>
      </c>
      <c r="F424" s="88" t="s">
        <v>11</v>
      </c>
      <c r="G424" s="88" t="s">
        <v>7</v>
      </c>
      <c r="H424" s="89" t="s">
        <v>8</v>
      </c>
      <c r="I424" s="90" t="s">
        <v>9</v>
      </c>
    </row>
    <row r="425" spans="1:9" ht="14.25" customHeight="1">
      <c r="A425" s="203" t="s">
        <v>138</v>
      </c>
      <c r="B425" s="17" t="s">
        <v>226</v>
      </c>
      <c r="C425" s="204"/>
      <c r="D425" s="17" t="s">
        <v>10</v>
      </c>
      <c r="E425" s="15">
        <f>SUM(E426:E428)</f>
        <v>0</v>
      </c>
      <c r="F425" s="15">
        <f>SUM(F426:F428)</f>
        <v>725</v>
      </c>
      <c r="G425" s="60">
        <f>E425+F425</f>
        <v>725</v>
      </c>
      <c r="H425" s="205"/>
      <c r="I425" s="6" t="s">
        <v>58</v>
      </c>
    </row>
    <row r="426" spans="1:9" ht="14.25" customHeight="1">
      <c r="A426" s="203"/>
      <c r="B426" s="16" t="s">
        <v>227</v>
      </c>
      <c r="C426" s="31">
        <v>2314</v>
      </c>
      <c r="D426" s="37" t="s">
        <v>228</v>
      </c>
      <c r="E426" s="13"/>
      <c r="F426" s="40">
        <v>200</v>
      </c>
      <c r="G426" s="46">
        <f>E426</f>
        <v>0</v>
      </c>
      <c r="H426" s="206"/>
      <c r="I426" s="6"/>
    </row>
    <row r="427" spans="1:9" ht="14.25" customHeight="1">
      <c r="A427" s="203"/>
      <c r="B427" s="16"/>
      <c r="C427" s="31">
        <v>1150</v>
      </c>
      <c r="D427" s="37" t="s">
        <v>229</v>
      </c>
      <c r="E427" s="170"/>
      <c r="F427" s="40">
        <v>500</v>
      </c>
      <c r="G427" s="46">
        <f>E427</f>
        <v>0</v>
      </c>
      <c r="H427" s="206"/>
      <c r="I427" s="6"/>
    </row>
    <row r="428" spans="1:9" ht="14.25" customHeight="1">
      <c r="A428" s="203"/>
      <c r="B428" s="16"/>
      <c r="C428" s="31">
        <v>1210</v>
      </c>
      <c r="D428" s="37" t="s">
        <v>230</v>
      </c>
      <c r="E428" s="170"/>
      <c r="F428" s="40">
        <v>25</v>
      </c>
      <c r="G428" s="46">
        <f>E428</f>
        <v>0</v>
      </c>
      <c r="H428" s="206"/>
      <c r="I428" s="6"/>
    </row>
    <row r="429" spans="1:9" s="2" customFormat="1" ht="14.25" customHeight="1">
      <c r="A429" s="203"/>
      <c r="B429" s="17"/>
      <c r="C429" s="20"/>
      <c r="D429" s="17"/>
      <c r="E429" s="198"/>
      <c r="F429" s="15"/>
      <c r="G429" s="60"/>
      <c r="H429" s="205"/>
      <c r="I429" s="6"/>
    </row>
    <row r="430" spans="1:9" s="2" customFormat="1" ht="14.25" customHeight="1">
      <c r="A430" s="207" t="s">
        <v>231</v>
      </c>
      <c r="B430" s="17" t="s">
        <v>232</v>
      </c>
      <c r="C430" s="204"/>
      <c r="D430" s="17" t="s">
        <v>10</v>
      </c>
      <c r="E430" s="15">
        <f>SUM(E431)</f>
        <v>0</v>
      </c>
      <c r="F430" s="15">
        <f>SUM(F431)</f>
        <v>50</v>
      </c>
      <c r="G430" s="60">
        <f>E430+F430</f>
        <v>50</v>
      </c>
      <c r="H430" s="205"/>
      <c r="I430" s="6" t="s">
        <v>58</v>
      </c>
    </row>
    <row r="431" spans="1:9" s="2" customFormat="1" ht="13.5" customHeight="1">
      <c r="A431" s="104"/>
      <c r="B431" s="16" t="s">
        <v>233</v>
      </c>
      <c r="C431" s="31">
        <v>2314</v>
      </c>
      <c r="D431" s="37" t="s">
        <v>183</v>
      </c>
      <c r="E431" s="13"/>
      <c r="F431" s="40">
        <v>50</v>
      </c>
      <c r="G431" s="46">
        <f>E431</f>
        <v>0</v>
      </c>
      <c r="H431" s="206"/>
      <c r="I431" s="6"/>
    </row>
    <row r="432" spans="1:9" s="2" customFormat="1" ht="14.25" customHeight="1">
      <c r="A432" s="104"/>
      <c r="B432" s="16"/>
      <c r="C432" s="208"/>
      <c r="D432" s="7"/>
      <c r="E432" s="9"/>
      <c r="F432" s="9"/>
      <c r="G432" s="83"/>
      <c r="H432" s="206"/>
      <c r="I432" s="6"/>
    </row>
    <row r="433" spans="1:9" s="2" customFormat="1" ht="14.25" customHeight="1">
      <c r="A433" s="104" t="s">
        <v>234</v>
      </c>
      <c r="B433" s="17" t="s">
        <v>235</v>
      </c>
      <c r="C433" s="204"/>
      <c r="D433" s="17" t="s">
        <v>10</v>
      </c>
      <c r="E433" s="15">
        <f>SUM(E434:E436)</f>
        <v>0</v>
      </c>
      <c r="F433" s="15">
        <f>SUM(F434:F436)</f>
        <v>283</v>
      </c>
      <c r="G433" s="60">
        <f>E433+F433</f>
        <v>283</v>
      </c>
      <c r="H433" s="205"/>
      <c r="I433" s="6" t="s">
        <v>58</v>
      </c>
    </row>
    <row r="434" spans="1:9" s="2" customFormat="1" ht="14.25" customHeight="1">
      <c r="A434" s="104"/>
      <c r="B434" s="16" t="s">
        <v>268</v>
      </c>
      <c r="C434" s="31">
        <v>2314</v>
      </c>
      <c r="D434" s="37" t="s">
        <v>183</v>
      </c>
      <c r="E434" s="13"/>
      <c r="F434" s="40">
        <v>50</v>
      </c>
      <c r="G434" s="83">
        <f>E434+F434</f>
        <v>50</v>
      </c>
      <c r="H434" s="206"/>
      <c r="I434" s="6"/>
    </row>
    <row r="435" spans="1:9" s="2" customFormat="1" ht="15.75" customHeight="1">
      <c r="A435" s="104"/>
      <c r="B435" s="16"/>
      <c r="C435" s="31">
        <v>1150</v>
      </c>
      <c r="D435" s="37" t="s">
        <v>299</v>
      </c>
      <c r="E435" s="13"/>
      <c r="F435" s="40">
        <v>222</v>
      </c>
      <c r="G435" s="83">
        <f>E435+F435</f>
        <v>222</v>
      </c>
      <c r="H435" s="206"/>
      <c r="I435" s="6"/>
    </row>
    <row r="436" spans="1:9" s="2" customFormat="1" ht="14.25" customHeight="1">
      <c r="A436" s="104"/>
      <c r="B436" s="16"/>
      <c r="C436" s="31">
        <v>1210</v>
      </c>
      <c r="D436" s="37" t="s">
        <v>230</v>
      </c>
      <c r="E436" s="13"/>
      <c r="F436" s="40">
        <v>11</v>
      </c>
      <c r="G436" s="83">
        <f>E436+F436</f>
        <v>11</v>
      </c>
      <c r="H436" s="206"/>
      <c r="I436" s="6"/>
    </row>
    <row r="437" spans="1:9" s="2" customFormat="1" ht="14.25" customHeight="1">
      <c r="A437" s="104"/>
      <c r="B437" s="16"/>
      <c r="C437" s="20"/>
      <c r="D437" s="177"/>
      <c r="E437" s="9"/>
      <c r="F437" s="9"/>
      <c r="G437" s="83"/>
      <c r="H437" s="206"/>
      <c r="I437" s="6"/>
    </row>
    <row r="438" spans="1:9" s="2" customFormat="1" ht="14.25" customHeight="1">
      <c r="A438" s="209" t="s">
        <v>267</v>
      </c>
      <c r="B438" s="58" t="s">
        <v>236</v>
      </c>
      <c r="C438" s="20"/>
      <c r="D438" s="210" t="s">
        <v>10</v>
      </c>
      <c r="E438" s="11">
        <f>SUM(E439:E446)</f>
        <v>0</v>
      </c>
      <c r="F438" s="11">
        <f>SUM(F439:F446)</f>
        <v>633</v>
      </c>
      <c r="G438" s="11">
        <f>E438+F438</f>
        <v>633</v>
      </c>
      <c r="H438" s="11"/>
      <c r="I438" s="6" t="s">
        <v>58</v>
      </c>
    </row>
    <row r="439" spans="1:9" s="2" customFormat="1" ht="14.25" customHeight="1">
      <c r="A439" s="5"/>
      <c r="B439" s="16" t="s">
        <v>237</v>
      </c>
      <c r="C439" s="20">
        <v>1147</v>
      </c>
      <c r="D439" s="7" t="s">
        <v>238</v>
      </c>
      <c r="E439" s="6"/>
      <c r="F439" s="59">
        <v>120</v>
      </c>
      <c r="G439" s="59">
        <f aca="true" t="shared" si="14" ref="G439:G446">E439+F439</f>
        <v>120</v>
      </c>
      <c r="H439" s="11"/>
      <c r="I439" s="6"/>
    </row>
    <row r="440" spans="1:9" ht="14.25" customHeight="1">
      <c r="A440" s="10"/>
      <c r="B440" s="211"/>
      <c r="C440" s="212">
        <v>2314</v>
      </c>
      <c r="D440" s="213" t="s">
        <v>239</v>
      </c>
      <c r="E440" s="214"/>
      <c r="F440" s="215">
        <v>150</v>
      </c>
      <c r="G440" s="59">
        <f t="shared" si="14"/>
        <v>150</v>
      </c>
      <c r="H440" s="9"/>
      <c r="I440" s="9"/>
    </row>
    <row r="441" spans="1:9" ht="14.25" customHeight="1">
      <c r="A441" s="216"/>
      <c r="B441" s="217"/>
      <c r="C441" s="218">
        <v>2314</v>
      </c>
      <c r="D441" s="219" t="s">
        <v>80</v>
      </c>
      <c r="E441" s="9"/>
      <c r="F441" s="215">
        <v>50</v>
      </c>
      <c r="G441" s="59">
        <f t="shared" si="14"/>
        <v>50</v>
      </c>
      <c r="H441" s="9"/>
      <c r="I441" s="9"/>
    </row>
    <row r="442" spans="1:9" ht="14.25" customHeight="1">
      <c r="A442" s="21"/>
      <c r="B442" s="17"/>
      <c r="C442" s="20">
        <v>2314</v>
      </c>
      <c r="D442" s="56" t="s">
        <v>240</v>
      </c>
      <c r="E442" s="15"/>
      <c r="F442" s="13">
        <v>50</v>
      </c>
      <c r="G442" s="59">
        <f t="shared" si="14"/>
        <v>50</v>
      </c>
      <c r="H442" s="12"/>
      <c r="I442" s="220"/>
    </row>
    <row r="443" spans="1:9" ht="14.25" customHeight="1">
      <c r="A443" s="221"/>
      <c r="B443" s="215"/>
      <c r="C443" s="20">
        <v>1150</v>
      </c>
      <c r="D443" s="222" t="s">
        <v>270</v>
      </c>
      <c r="E443" s="214"/>
      <c r="F443" s="214">
        <v>110</v>
      </c>
      <c r="G443" s="59">
        <f t="shared" si="14"/>
        <v>110</v>
      </c>
      <c r="H443" s="223"/>
      <c r="I443" s="224"/>
    </row>
    <row r="444" spans="1:9" ht="14.25" customHeight="1">
      <c r="A444" s="221"/>
      <c r="B444" s="215"/>
      <c r="C444" s="20">
        <v>1147</v>
      </c>
      <c r="D444" s="7" t="s">
        <v>280</v>
      </c>
      <c r="E444" s="214"/>
      <c r="F444" s="214">
        <v>50</v>
      </c>
      <c r="G444" s="59">
        <f t="shared" si="14"/>
        <v>50</v>
      </c>
      <c r="H444" s="223"/>
      <c r="I444" s="224"/>
    </row>
    <row r="445" spans="1:9" ht="14.25" customHeight="1">
      <c r="A445" s="5"/>
      <c r="B445" s="177"/>
      <c r="C445" s="20">
        <v>1210</v>
      </c>
      <c r="D445" s="177" t="s">
        <v>269</v>
      </c>
      <c r="E445" s="9"/>
      <c r="F445" s="9">
        <v>53</v>
      </c>
      <c r="G445" s="59">
        <f t="shared" si="14"/>
        <v>53</v>
      </c>
      <c r="H445" s="225"/>
      <c r="I445" s="6"/>
    </row>
    <row r="446" spans="1:9" ht="14.25" customHeight="1">
      <c r="A446" s="5"/>
      <c r="B446" s="177"/>
      <c r="C446" s="31">
        <v>2314</v>
      </c>
      <c r="D446" s="7" t="s">
        <v>126</v>
      </c>
      <c r="E446" s="35"/>
      <c r="F446" s="34">
        <v>50</v>
      </c>
      <c r="G446" s="34">
        <f t="shared" si="14"/>
        <v>50</v>
      </c>
      <c r="H446" s="225"/>
      <c r="I446" s="6"/>
    </row>
    <row r="447" spans="1:9" ht="14.25" customHeight="1">
      <c r="A447" s="104"/>
      <c r="B447" s="16"/>
      <c r="C447" s="20"/>
      <c r="D447" s="7"/>
      <c r="E447" s="9"/>
      <c r="F447" s="9"/>
      <c r="G447" s="9"/>
      <c r="H447" s="206"/>
      <c r="I447" s="6"/>
    </row>
    <row r="448" spans="1:9" ht="14.25" customHeight="1">
      <c r="A448" s="226" t="s">
        <v>242</v>
      </c>
      <c r="B448" s="227" t="s">
        <v>243</v>
      </c>
      <c r="C448" s="20"/>
      <c r="D448" s="4" t="s">
        <v>10</v>
      </c>
      <c r="E448" s="11">
        <f>SUM(E449:E451)</f>
        <v>0</v>
      </c>
      <c r="F448" s="11">
        <f>SUM(F449:F451)</f>
        <v>250</v>
      </c>
      <c r="G448" s="11">
        <f>E448+F448</f>
        <v>250</v>
      </c>
      <c r="H448" s="17"/>
      <c r="I448" s="6" t="s">
        <v>58</v>
      </c>
    </row>
    <row r="449" spans="1:9" ht="14.25" customHeight="1">
      <c r="A449" s="10"/>
      <c r="B449" s="228" t="s">
        <v>244</v>
      </c>
      <c r="C449" s="212">
        <v>2314</v>
      </c>
      <c r="D449" s="213" t="s">
        <v>239</v>
      </c>
      <c r="E449" s="214"/>
      <c r="F449" s="215">
        <v>150</v>
      </c>
      <c r="G449" s="59">
        <f>E449+F449</f>
        <v>150</v>
      </c>
      <c r="H449" s="9"/>
      <c r="I449" s="9"/>
    </row>
    <row r="450" spans="1:9" ht="15.75" customHeight="1">
      <c r="A450" s="216"/>
      <c r="B450" s="217"/>
      <c r="C450" s="218">
        <v>2314</v>
      </c>
      <c r="D450" s="219" t="s">
        <v>80</v>
      </c>
      <c r="E450" s="9"/>
      <c r="F450" s="215">
        <v>50</v>
      </c>
      <c r="G450" s="59">
        <f>E450+F450</f>
        <v>50</v>
      </c>
      <c r="H450" s="9"/>
      <c r="I450" s="9"/>
    </row>
    <row r="451" spans="1:9" ht="14.25" customHeight="1">
      <c r="A451" s="21"/>
      <c r="B451" s="17"/>
      <c r="C451" s="20">
        <v>2314</v>
      </c>
      <c r="D451" s="56" t="s">
        <v>240</v>
      </c>
      <c r="E451" s="15"/>
      <c r="F451" s="13">
        <v>50</v>
      </c>
      <c r="G451" s="59">
        <f>E451+F451</f>
        <v>50</v>
      </c>
      <c r="H451" s="12"/>
      <c r="I451" s="220"/>
    </row>
    <row r="452" spans="1:9" ht="14.25" customHeight="1">
      <c r="A452" s="21"/>
      <c r="B452" s="17"/>
      <c r="C452" s="20"/>
      <c r="D452" s="56"/>
      <c r="E452" s="15"/>
      <c r="F452" s="13"/>
      <c r="G452" s="59"/>
      <c r="H452" s="12"/>
      <c r="I452" s="220"/>
    </row>
    <row r="453" spans="1:9" ht="14.25" customHeight="1">
      <c r="A453" s="209">
        <v>43573</v>
      </c>
      <c r="B453" s="17" t="s">
        <v>245</v>
      </c>
      <c r="C453" s="20"/>
      <c r="D453" s="10" t="s">
        <v>10</v>
      </c>
      <c r="E453" s="11">
        <f>SUM(E454:E459)</f>
        <v>0</v>
      </c>
      <c r="F453" s="11">
        <f>SUM(F454:F459)</f>
        <v>624</v>
      </c>
      <c r="G453" s="11">
        <f aca="true" t="shared" si="15" ref="G453:G459">E453+F453</f>
        <v>624</v>
      </c>
      <c r="H453" s="225"/>
      <c r="I453" s="6" t="s">
        <v>58</v>
      </c>
    </row>
    <row r="454" spans="1:9" ht="14.25" customHeight="1">
      <c r="A454" s="5"/>
      <c r="B454" s="16" t="s">
        <v>246</v>
      </c>
      <c r="C454" s="20">
        <v>2314</v>
      </c>
      <c r="D454" s="7" t="s">
        <v>43</v>
      </c>
      <c r="E454" s="9"/>
      <c r="F454" s="9">
        <v>150</v>
      </c>
      <c r="G454" s="59">
        <f t="shared" si="15"/>
        <v>150</v>
      </c>
      <c r="H454" s="225"/>
      <c r="I454" s="6"/>
    </row>
    <row r="455" spans="1:9" ht="14.25" customHeight="1">
      <c r="A455" s="221"/>
      <c r="B455" s="215" t="s">
        <v>247</v>
      </c>
      <c r="C455" s="20">
        <v>2314</v>
      </c>
      <c r="D455" s="7" t="s">
        <v>239</v>
      </c>
      <c r="E455" s="9"/>
      <c r="F455" s="9">
        <v>150</v>
      </c>
      <c r="G455" s="59">
        <f>E455+F455</f>
        <v>150</v>
      </c>
      <c r="H455" s="223"/>
      <c r="I455" s="224"/>
    </row>
    <row r="456" spans="1:9" ht="14.25" customHeight="1">
      <c r="A456" s="5"/>
      <c r="B456" s="177"/>
      <c r="C456" s="20">
        <v>2314</v>
      </c>
      <c r="D456" s="7" t="s">
        <v>80</v>
      </c>
      <c r="E456" s="9"/>
      <c r="F456" s="9">
        <v>150</v>
      </c>
      <c r="G456" s="59">
        <f t="shared" si="15"/>
        <v>150</v>
      </c>
      <c r="H456" s="225"/>
      <c r="I456" s="6"/>
    </row>
    <row r="457" spans="1:9" ht="14.25" customHeight="1">
      <c r="A457" s="221"/>
      <c r="B457" s="215"/>
      <c r="C457" s="208">
        <v>1150</v>
      </c>
      <c r="D457" s="222" t="s">
        <v>270</v>
      </c>
      <c r="E457" s="214"/>
      <c r="F457" s="214">
        <v>100</v>
      </c>
      <c r="G457" s="59">
        <f t="shared" si="15"/>
        <v>100</v>
      </c>
      <c r="H457" s="223"/>
      <c r="I457" s="224"/>
    </row>
    <row r="458" spans="1:9" ht="14.25" customHeight="1">
      <c r="A458" s="5"/>
      <c r="B458" s="177"/>
      <c r="C458" s="20">
        <v>1210</v>
      </c>
      <c r="D458" s="177" t="s">
        <v>269</v>
      </c>
      <c r="E458" s="9"/>
      <c r="F458" s="9">
        <v>24</v>
      </c>
      <c r="G458" s="59">
        <f t="shared" si="15"/>
        <v>24</v>
      </c>
      <c r="H458" s="225"/>
      <c r="I458" s="6"/>
    </row>
    <row r="459" spans="1:9" ht="14.25" customHeight="1">
      <c r="A459" s="5"/>
      <c r="B459" s="177"/>
      <c r="C459" s="31">
        <v>2314</v>
      </c>
      <c r="D459" s="7" t="s">
        <v>126</v>
      </c>
      <c r="E459" s="35"/>
      <c r="F459" s="34">
        <v>50</v>
      </c>
      <c r="G459" s="34">
        <f t="shared" si="15"/>
        <v>50</v>
      </c>
      <c r="H459" s="225"/>
      <c r="I459" s="6"/>
    </row>
    <row r="460" spans="1:9" ht="14.25" customHeight="1">
      <c r="A460" s="5"/>
      <c r="B460" s="177"/>
      <c r="C460" s="20"/>
      <c r="D460" s="177"/>
      <c r="E460" s="9"/>
      <c r="F460" s="9"/>
      <c r="G460" s="59"/>
      <c r="H460" s="225"/>
      <c r="I460" s="6"/>
    </row>
    <row r="461" spans="1:9" ht="14.25" customHeight="1">
      <c r="A461" s="209" t="s">
        <v>248</v>
      </c>
      <c r="B461" s="229" t="s">
        <v>281</v>
      </c>
      <c r="C461" s="20"/>
      <c r="D461" s="17" t="s">
        <v>10</v>
      </c>
      <c r="E461" s="15">
        <f>SUM(E462:E465)</f>
        <v>0</v>
      </c>
      <c r="F461" s="15">
        <f>SUM(F462:F465)</f>
        <v>1130</v>
      </c>
      <c r="G461" s="60">
        <f>E461+F461</f>
        <v>1130</v>
      </c>
      <c r="H461" s="205"/>
      <c r="I461" s="6" t="s">
        <v>58</v>
      </c>
    </row>
    <row r="462" spans="1:9" ht="14.25" customHeight="1">
      <c r="A462" s="209"/>
      <c r="B462" s="229"/>
      <c r="C462" s="208">
        <v>2233</v>
      </c>
      <c r="D462" s="7" t="s">
        <v>249</v>
      </c>
      <c r="E462" s="9"/>
      <c r="F462" s="9">
        <v>450</v>
      </c>
      <c r="G462" s="83">
        <f>E462+F462</f>
        <v>450</v>
      </c>
      <c r="H462" s="205"/>
      <c r="I462" s="6"/>
    </row>
    <row r="463" spans="1:9" ht="14.25" customHeight="1">
      <c r="A463" s="209"/>
      <c r="B463" s="229"/>
      <c r="C463" s="20">
        <v>2350</v>
      </c>
      <c r="D463" s="16" t="s">
        <v>250</v>
      </c>
      <c r="E463" s="15"/>
      <c r="F463" s="13">
        <v>50</v>
      </c>
      <c r="G463" s="83">
        <f>E463+F463</f>
        <v>50</v>
      </c>
      <c r="H463" s="205"/>
      <c r="I463" s="6"/>
    </row>
    <row r="464" spans="1:9" ht="14.25" customHeight="1">
      <c r="A464" s="209"/>
      <c r="B464" s="229"/>
      <c r="C464" s="20">
        <v>1150</v>
      </c>
      <c r="D464" s="7" t="s">
        <v>251</v>
      </c>
      <c r="E464" s="9"/>
      <c r="F464" s="9">
        <v>600</v>
      </c>
      <c r="G464" s="83">
        <f>E464+F464</f>
        <v>600</v>
      </c>
      <c r="H464" s="205"/>
      <c r="I464" s="6"/>
    </row>
    <row r="465" spans="1:9" ht="14.25" customHeight="1">
      <c r="A465" s="209"/>
      <c r="B465" s="229"/>
      <c r="C465" s="20">
        <v>1210</v>
      </c>
      <c r="D465" s="177" t="s">
        <v>241</v>
      </c>
      <c r="E465" s="9"/>
      <c r="F465" s="9">
        <v>30</v>
      </c>
      <c r="G465" s="83">
        <f>E465+F465</f>
        <v>30</v>
      </c>
      <c r="H465" s="205"/>
      <c r="I465" s="6"/>
    </row>
    <row r="466" spans="1:9" ht="14.25" customHeight="1">
      <c r="A466" s="209"/>
      <c r="B466" s="229"/>
      <c r="C466" s="20"/>
      <c r="D466" s="177"/>
      <c r="E466" s="9"/>
      <c r="F466" s="9"/>
      <c r="G466" s="83"/>
      <c r="H466" s="205"/>
      <c r="I466" s="6"/>
    </row>
    <row r="467" spans="1:9" ht="14.25" customHeight="1">
      <c r="A467" s="26" t="s">
        <v>105</v>
      </c>
      <c r="B467" s="173" t="s">
        <v>106</v>
      </c>
      <c r="C467" s="42"/>
      <c r="D467" s="53" t="s">
        <v>10</v>
      </c>
      <c r="E467" s="53">
        <f>SUM(E468:E473)</f>
        <v>0</v>
      </c>
      <c r="F467" s="53">
        <f>SUM(F468:F473)</f>
        <v>3410</v>
      </c>
      <c r="G467" s="53">
        <f aca="true" t="shared" si="16" ref="G467:G473">E467+F467</f>
        <v>3410</v>
      </c>
      <c r="H467" s="174"/>
      <c r="I467" s="29" t="s">
        <v>103</v>
      </c>
    </row>
    <row r="468" spans="1:9" ht="14.25" customHeight="1">
      <c r="A468" s="26"/>
      <c r="B468" s="175"/>
      <c r="C468" s="176">
        <v>2231</v>
      </c>
      <c r="D468" s="136" t="s">
        <v>107</v>
      </c>
      <c r="E468" s="136"/>
      <c r="F468" s="136">
        <v>500</v>
      </c>
      <c r="G468" s="177">
        <f t="shared" si="16"/>
        <v>500</v>
      </c>
      <c r="H468" s="37"/>
      <c r="I468" s="37"/>
    </row>
    <row r="469" spans="1:9" ht="14.25" customHeight="1">
      <c r="A469" s="26"/>
      <c r="B469" s="38"/>
      <c r="C469" s="176">
        <v>1150</v>
      </c>
      <c r="D469" s="136" t="s">
        <v>108</v>
      </c>
      <c r="E469" s="136"/>
      <c r="F469" s="136">
        <v>2000</v>
      </c>
      <c r="G469" s="177">
        <f t="shared" si="16"/>
        <v>2000</v>
      </c>
      <c r="H469" s="37"/>
      <c r="I469" s="37"/>
    </row>
    <row r="470" spans="1:9" ht="14.25" customHeight="1">
      <c r="A470" s="178"/>
      <c r="B470" s="37"/>
      <c r="C470" s="176">
        <v>1150</v>
      </c>
      <c r="D470" s="136" t="s">
        <v>109</v>
      </c>
      <c r="E470" s="136"/>
      <c r="F470" s="136">
        <v>200</v>
      </c>
      <c r="G470" s="177">
        <f t="shared" si="16"/>
        <v>200</v>
      </c>
      <c r="H470" s="37"/>
      <c r="I470" s="37"/>
    </row>
    <row r="471" spans="1:9" ht="14.25" customHeight="1">
      <c r="A471" s="178"/>
      <c r="B471" s="37"/>
      <c r="C471" s="31">
        <v>1210</v>
      </c>
      <c r="D471" s="171" t="s">
        <v>79</v>
      </c>
      <c r="E471" s="136"/>
      <c r="F471" s="136">
        <v>110</v>
      </c>
      <c r="G471" s="177">
        <f t="shared" si="16"/>
        <v>110</v>
      </c>
      <c r="H471" s="37"/>
      <c r="I471" s="37"/>
    </row>
    <row r="472" spans="1:9" ht="14.25" customHeight="1">
      <c r="A472" s="178"/>
      <c r="B472" s="37"/>
      <c r="C472" s="176">
        <v>2314</v>
      </c>
      <c r="D472" s="136" t="s">
        <v>110</v>
      </c>
      <c r="E472" s="136"/>
      <c r="F472" s="136">
        <v>400</v>
      </c>
      <c r="G472" s="177">
        <f t="shared" si="16"/>
        <v>400</v>
      </c>
      <c r="H472" s="37"/>
      <c r="I472" s="37"/>
    </row>
    <row r="473" spans="1:9" ht="14.25" customHeight="1">
      <c r="A473" s="178"/>
      <c r="B473" s="37"/>
      <c r="C473" s="176">
        <v>2264</v>
      </c>
      <c r="D473" s="136" t="s">
        <v>111</v>
      </c>
      <c r="E473" s="136"/>
      <c r="F473" s="136">
        <v>200</v>
      </c>
      <c r="G473" s="177">
        <f t="shared" si="16"/>
        <v>200</v>
      </c>
      <c r="H473" s="37"/>
      <c r="I473" s="37"/>
    </row>
    <row r="474" spans="1:9" ht="14.25" customHeight="1">
      <c r="A474" s="209"/>
      <c r="B474" s="229"/>
      <c r="C474" s="20"/>
      <c r="D474" s="177"/>
      <c r="E474" s="9"/>
      <c r="F474" s="9"/>
      <c r="G474" s="83"/>
      <c r="H474" s="205"/>
      <c r="I474" s="6"/>
    </row>
    <row r="475" spans="1:9" ht="14.25" customHeight="1">
      <c r="A475" s="209" t="s">
        <v>35</v>
      </c>
      <c r="B475" s="229" t="s">
        <v>252</v>
      </c>
      <c r="C475" s="20"/>
      <c r="D475" s="7"/>
      <c r="E475" s="9"/>
      <c r="F475" s="9"/>
      <c r="G475" s="83"/>
      <c r="H475" s="205"/>
      <c r="I475" s="6"/>
    </row>
    <row r="476" spans="1:9" s="2" customFormat="1" ht="14.25" customHeight="1">
      <c r="A476" s="209"/>
      <c r="B476" s="204" t="s">
        <v>253</v>
      </c>
      <c r="C476" s="20"/>
      <c r="D476" s="17" t="s">
        <v>10</v>
      </c>
      <c r="E476" s="15">
        <f>SUM(E477:E482)</f>
        <v>0</v>
      </c>
      <c r="F476" s="15">
        <f>SUM(F477:F482)</f>
        <v>1205</v>
      </c>
      <c r="G476" s="60">
        <f aca="true" t="shared" si="17" ref="G476:G482">E476+F476</f>
        <v>1205</v>
      </c>
      <c r="H476" s="205"/>
      <c r="I476" s="6" t="s">
        <v>58</v>
      </c>
    </row>
    <row r="477" spans="1:9" s="2" customFormat="1" ht="14.25" customHeight="1">
      <c r="A477" s="209"/>
      <c r="B477" s="229"/>
      <c r="C477" s="20">
        <v>2314</v>
      </c>
      <c r="D477" s="16" t="s">
        <v>254</v>
      </c>
      <c r="E477" s="15"/>
      <c r="F477" s="13">
        <v>50</v>
      </c>
      <c r="G477" s="83">
        <f t="shared" si="17"/>
        <v>50</v>
      </c>
      <c r="H477" s="205"/>
      <c r="I477" s="6"/>
    </row>
    <row r="478" spans="1:9" s="2" customFormat="1" ht="14.25" customHeight="1">
      <c r="A478" s="209"/>
      <c r="B478" s="229"/>
      <c r="C478" s="208">
        <v>2233</v>
      </c>
      <c r="D478" s="7" t="s">
        <v>249</v>
      </c>
      <c r="E478" s="9"/>
      <c r="F478" s="9">
        <v>400</v>
      </c>
      <c r="G478" s="83">
        <f t="shared" si="17"/>
        <v>400</v>
      </c>
      <c r="H478" s="205"/>
      <c r="I478" s="6"/>
    </row>
    <row r="479" spans="1:9" s="2" customFormat="1" ht="14.25" customHeight="1">
      <c r="A479" s="209"/>
      <c r="B479" s="229"/>
      <c r="C479" s="20">
        <v>2350</v>
      </c>
      <c r="D479" s="16" t="s">
        <v>250</v>
      </c>
      <c r="E479" s="15"/>
      <c r="F479" s="13">
        <v>50</v>
      </c>
      <c r="G479" s="83">
        <f t="shared" si="17"/>
        <v>50</v>
      </c>
      <c r="H479" s="205"/>
      <c r="I479" s="6"/>
    </row>
    <row r="480" spans="1:9" s="2" customFormat="1" ht="14.25" customHeight="1">
      <c r="A480" s="209"/>
      <c r="B480" s="229"/>
      <c r="C480" s="20">
        <v>1150</v>
      </c>
      <c r="D480" s="7" t="s">
        <v>127</v>
      </c>
      <c r="E480" s="9"/>
      <c r="F480" s="9">
        <v>100</v>
      </c>
      <c r="G480" s="83">
        <f t="shared" si="17"/>
        <v>100</v>
      </c>
      <c r="H480" s="205"/>
      <c r="I480" s="6"/>
    </row>
    <row r="481" spans="1:9" s="2" customFormat="1" ht="14.25" customHeight="1">
      <c r="A481" s="209"/>
      <c r="B481" s="229"/>
      <c r="C481" s="20">
        <v>1210</v>
      </c>
      <c r="D481" s="177" t="s">
        <v>241</v>
      </c>
      <c r="E481" s="9"/>
      <c r="F481" s="9">
        <v>5</v>
      </c>
      <c r="G481" s="83">
        <f t="shared" si="17"/>
        <v>5</v>
      </c>
      <c r="H481" s="205"/>
      <c r="I481" s="6"/>
    </row>
    <row r="482" spans="1:9" s="2" customFormat="1" ht="14.25" customHeight="1">
      <c r="A482" s="209"/>
      <c r="B482" s="229"/>
      <c r="C482" s="20">
        <v>2264</v>
      </c>
      <c r="D482" s="7" t="s">
        <v>255</v>
      </c>
      <c r="E482" s="9"/>
      <c r="F482" s="9">
        <v>600</v>
      </c>
      <c r="G482" s="83">
        <f t="shared" si="17"/>
        <v>600</v>
      </c>
      <c r="H482" s="205"/>
      <c r="I482" s="6"/>
    </row>
    <row r="483" spans="1:9" s="2" customFormat="1" ht="14.25" customHeight="1">
      <c r="A483" s="209"/>
      <c r="B483" s="229"/>
      <c r="C483" s="20"/>
      <c r="D483" s="7"/>
      <c r="E483" s="9"/>
      <c r="F483" s="9"/>
      <c r="G483" s="83"/>
      <c r="H483" s="205"/>
      <c r="I483" s="6"/>
    </row>
    <row r="484" spans="1:9" s="2" customFormat="1" ht="14.25" customHeight="1">
      <c r="A484" s="209" t="s">
        <v>66</v>
      </c>
      <c r="B484" s="58" t="s">
        <v>256</v>
      </c>
      <c r="C484" s="20"/>
      <c r="D484" s="4" t="s">
        <v>10</v>
      </c>
      <c r="E484" s="11">
        <f>SUM(E485:E486)</f>
        <v>0</v>
      </c>
      <c r="F484" s="11">
        <f>SUM(F485:F492)</f>
        <v>5000</v>
      </c>
      <c r="G484" s="11">
        <f>E484+F484</f>
        <v>5000</v>
      </c>
      <c r="H484" s="17"/>
      <c r="I484" s="6" t="s">
        <v>58</v>
      </c>
    </row>
    <row r="485" spans="1:9" ht="14.25" customHeight="1">
      <c r="A485" s="26" t="s">
        <v>282</v>
      </c>
      <c r="B485" s="27"/>
      <c r="C485" s="31">
        <v>1150</v>
      </c>
      <c r="D485" s="7" t="s">
        <v>31</v>
      </c>
      <c r="E485" s="35"/>
      <c r="F485" s="34">
        <v>500</v>
      </c>
      <c r="G485" s="34">
        <f aca="true" t="shared" si="18" ref="G485:G492">E485+F485</f>
        <v>500</v>
      </c>
      <c r="H485" s="29"/>
      <c r="I485" s="24"/>
    </row>
    <row r="486" spans="1:9" ht="14.25" customHeight="1">
      <c r="A486" s="26"/>
      <c r="B486" s="27"/>
      <c r="C486" s="31">
        <v>1210</v>
      </c>
      <c r="D486" s="32" t="s">
        <v>33</v>
      </c>
      <c r="E486" s="35"/>
      <c r="F486" s="34">
        <v>25</v>
      </c>
      <c r="G486" s="34">
        <f t="shared" si="18"/>
        <v>25</v>
      </c>
      <c r="H486" s="29"/>
      <c r="I486" s="24"/>
    </row>
    <row r="487" spans="1:9" ht="14.25" customHeight="1">
      <c r="A487" s="26"/>
      <c r="B487" s="27"/>
      <c r="C487" s="31">
        <v>2264</v>
      </c>
      <c r="D487" s="32" t="s">
        <v>445</v>
      </c>
      <c r="E487" s="35"/>
      <c r="F487" s="34">
        <v>1500</v>
      </c>
      <c r="G487" s="34">
        <f t="shared" si="18"/>
        <v>1500</v>
      </c>
      <c r="H487" s="29"/>
      <c r="I487" s="24"/>
    </row>
    <row r="488" spans="1:9" ht="14.25" customHeight="1">
      <c r="A488" s="26"/>
      <c r="B488" s="27"/>
      <c r="C488" s="31">
        <v>2314</v>
      </c>
      <c r="D488" s="7" t="s">
        <v>126</v>
      </c>
      <c r="E488" s="35"/>
      <c r="F488" s="34">
        <v>500</v>
      </c>
      <c r="G488" s="34">
        <f t="shared" si="18"/>
        <v>500</v>
      </c>
      <c r="H488" s="29"/>
      <c r="I488" s="24"/>
    </row>
    <row r="489" spans="1:9" ht="14.25" customHeight="1">
      <c r="A489" s="26"/>
      <c r="B489" s="27"/>
      <c r="C489" s="31">
        <v>2314</v>
      </c>
      <c r="D489" s="32" t="s">
        <v>43</v>
      </c>
      <c r="E489" s="35"/>
      <c r="F489" s="34">
        <v>700</v>
      </c>
      <c r="G489" s="34">
        <f t="shared" si="18"/>
        <v>700</v>
      </c>
      <c r="H489" s="29"/>
      <c r="I489" s="24"/>
    </row>
    <row r="490" spans="1:9" ht="14.25" customHeight="1">
      <c r="A490" s="26"/>
      <c r="B490" s="27"/>
      <c r="C490" s="31">
        <v>2231</v>
      </c>
      <c r="D490" s="7" t="s">
        <v>50</v>
      </c>
      <c r="E490" s="35"/>
      <c r="F490" s="34">
        <v>1000</v>
      </c>
      <c r="G490" s="34">
        <f t="shared" si="18"/>
        <v>1000</v>
      </c>
      <c r="H490" s="29"/>
      <c r="I490" s="24"/>
    </row>
    <row r="491" spans="1:9" ht="14.25" customHeight="1">
      <c r="A491" s="26"/>
      <c r="B491" s="27"/>
      <c r="C491" s="31">
        <v>2231</v>
      </c>
      <c r="D491" s="7" t="s">
        <v>257</v>
      </c>
      <c r="E491" s="35"/>
      <c r="F491" s="34">
        <v>700</v>
      </c>
      <c r="G491" s="34">
        <f t="shared" si="18"/>
        <v>700</v>
      </c>
      <c r="H491" s="29"/>
      <c r="I491" s="24"/>
    </row>
    <row r="492" spans="1:9" ht="14.25" customHeight="1">
      <c r="A492" s="26"/>
      <c r="B492" s="27"/>
      <c r="C492" s="31">
        <v>2314</v>
      </c>
      <c r="D492" s="7" t="s">
        <v>159</v>
      </c>
      <c r="E492" s="35"/>
      <c r="F492" s="34">
        <v>75</v>
      </c>
      <c r="G492" s="34">
        <f t="shared" si="18"/>
        <v>75</v>
      </c>
      <c r="H492" s="29"/>
      <c r="I492" s="24"/>
    </row>
    <row r="493" spans="1:9" ht="14.25" customHeight="1">
      <c r="A493" s="230"/>
      <c r="B493" s="180"/>
      <c r="C493" s="20"/>
      <c r="D493" s="213"/>
      <c r="E493" s="9"/>
      <c r="F493" s="9"/>
      <c r="G493" s="83">
        <f>E493+F493</f>
        <v>0</v>
      </c>
      <c r="H493" s="16"/>
      <c r="I493" s="16"/>
    </row>
    <row r="494" spans="1:9" ht="14.25" customHeight="1">
      <c r="A494" s="209" t="s">
        <v>283</v>
      </c>
      <c r="B494" s="4" t="s">
        <v>258</v>
      </c>
      <c r="C494" s="20"/>
      <c r="D494" s="17" t="s">
        <v>10</v>
      </c>
      <c r="E494" s="15">
        <f>SUM(E495:E497)</f>
        <v>0</v>
      </c>
      <c r="F494" s="15">
        <f>SUM(F495:F497)</f>
        <v>1625</v>
      </c>
      <c r="G494" s="60">
        <f>E494+F494</f>
        <v>1625</v>
      </c>
      <c r="H494" s="205"/>
      <c r="I494" s="6" t="s">
        <v>58</v>
      </c>
    </row>
    <row r="495" spans="1:9" ht="14.25" customHeight="1">
      <c r="A495" s="209"/>
      <c r="B495" s="4"/>
      <c r="C495" s="20">
        <v>2314</v>
      </c>
      <c r="D495" s="16" t="s">
        <v>254</v>
      </c>
      <c r="E495" s="15"/>
      <c r="F495" s="13">
        <v>50</v>
      </c>
      <c r="G495" s="83">
        <f>E495+F495</f>
        <v>50</v>
      </c>
      <c r="H495" s="205"/>
      <c r="I495" s="6"/>
    </row>
    <row r="496" spans="1:9" ht="14.25" customHeight="1">
      <c r="A496" s="209"/>
      <c r="B496" s="4"/>
      <c r="C496" s="208">
        <v>1150</v>
      </c>
      <c r="D496" s="7" t="s">
        <v>251</v>
      </c>
      <c r="E496" s="9"/>
      <c r="F496" s="9">
        <v>1500</v>
      </c>
      <c r="G496" s="83">
        <f>E496+F496</f>
        <v>1500</v>
      </c>
      <c r="H496" s="205"/>
      <c r="I496" s="6"/>
    </row>
    <row r="497" spans="1:9" ht="14.25" customHeight="1">
      <c r="A497" s="5"/>
      <c r="B497" s="229"/>
      <c r="C497" s="20">
        <v>1210</v>
      </c>
      <c r="D497" s="177" t="s">
        <v>241</v>
      </c>
      <c r="E497" s="15"/>
      <c r="F497" s="13">
        <v>75</v>
      </c>
      <c r="G497" s="83">
        <f>E497+F497</f>
        <v>75</v>
      </c>
      <c r="H497" s="205"/>
      <c r="I497" s="6"/>
    </row>
    <row r="498" spans="1:9" ht="14.25" customHeight="1">
      <c r="A498" s="10"/>
      <c r="B498" s="229"/>
      <c r="C498" s="208"/>
      <c r="D498" s="7"/>
      <c r="E498" s="9"/>
      <c r="F498" s="9"/>
      <c r="G498" s="83"/>
      <c r="H498" s="205"/>
      <c r="I498" s="6"/>
    </row>
    <row r="499" spans="1:9" ht="14.25" customHeight="1">
      <c r="A499" s="231" t="s">
        <v>52</v>
      </c>
      <c r="B499" s="17" t="s">
        <v>259</v>
      </c>
      <c r="C499" s="20"/>
      <c r="D499" s="232" t="s">
        <v>10</v>
      </c>
      <c r="E499" s="11">
        <f>SUM(E500:E504)</f>
        <v>0</v>
      </c>
      <c r="F499" s="11">
        <f>SUM(F500:F504)</f>
        <v>1491</v>
      </c>
      <c r="G499" s="11">
        <f aca="true" t="shared" si="19" ref="G499:G504">E499+F499</f>
        <v>1491</v>
      </c>
      <c r="H499" s="21"/>
      <c r="I499" s="6" t="s">
        <v>58</v>
      </c>
    </row>
    <row r="500" spans="1:9" ht="14.25" customHeight="1">
      <c r="A500" s="16"/>
      <c r="B500" s="16" t="s">
        <v>253</v>
      </c>
      <c r="C500" s="20">
        <v>1150</v>
      </c>
      <c r="D500" s="233" t="s">
        <v>260</v>
      </c>
      <c r="E500" s="234"/>
      <c r="F500" s="13">
        <v>400</v>
      </c>
      <c r="G500" s="59">
        <f t="shared" si="19"/>
        <v>400</v>
      </c>
      <c r="H500" s="21"/>
      <c r="I500" s="21"/>
    </row>
    <row r="501" spans="1:9" ht="14.25" customHeight="1">
      <c r="A501" s="16"/>
      <c r="B501" s="16"/>
      <c r="C501" s="20">
        <v>1210</v>
      </c>
      <c r="D501" s="235" t="s">
        <v>261</v>
      </c>
      <c r="E501" s="236"/>
      <c r="F501" s="13">
        <v>241</v>
      </c>
      <c r="G501" s="59">
        <f t="shared" si="19"/>
        <v>241</v>
      </c>
      <c r="H501" s="21"/>
      <c r="I501" s="21"/>
    </row>
    <row r="502" spans="1:9" ht="16.5" customHeight="1">
      <c r="A502" s="16"/>
      <c r="B502" s="16"/>
      <c r="C502" s="20">
        <v>2314</v>
      </c>
      <c r="D502" s="235" t="s">
        <v>262</v>
      </c>
      <c r="E502" s="236"/>
      <c r="F502" s="13">
        <v>50</v>
      </c>
      <c r="G502" s="59">
        <f t="shared" si="19"/>
        <v>50</v>
      </c>
      <c r="H502" s="21"/>
      <c r="I502" s="21"/>
    </row>
    <row r="503" spans="1:9" ht="14.25" customHeight="1">
      <c r="A503" s="16"/>
      <c r="B503" s="16"/>
      <c r="C503" s="20">
        <v>2314</v>
      </c>
      <c r="D503" s="235" t="s">
        <v>263</v>
      </c>
      <c r="E503" s="236"/>
      <c r="F503" s="13">
        <v>200</v>
      </c>
      <c r="G503" s="59">
        <f t="shared" si="19"/>
        <v>200</v>
      </c>
      <c r="H503" s="21"/>
      <c r="I503" s="21"/>
    </row>
    <row r="504" spans="1:9" ht="14.25" customHeight="1">
      <c r="A504" s="17"/>
      <c r="B504" s="17"/>
      <c r="C504" s="20">
        <v>1150</v>
      </c>
      <c r="D504" s="235" t="s">
        <v>264</v>
      </c>
      <c r="E504" s="15"/>
      <c r="F504" s="13">
        <v>600</v>
      </c>
      <c r="G504" s="59">
        <f t="shared" si="19"/>
        <v>600</v>
      </c>
      <c r="H504" s="21"/>
      <c r="I504" s="21"/>
    </row>
    <row r="505" spans="1:9" ht="14.25" customHeight="1">
      <c r="A505" s="17"/>
      <c r="B505" s="17"/>
      <c r="C505" s="20"/>
      <c r="D505" s="235"/>
      <c r="E505" s="15"/>
      <c r="F505" s="13"/>
      <c r="G505" s="59"/>
      <c r="H505" s="21"/>
      <c r="I505" s="21"/>
    </row>
    <row r="506" spans="1:9" ht="14.25" customHeight="1">
      <c r="A506" s="209" t="s">
        <v>52</v>
      </c>
      <c r="B506" s="17" t="s">
        <v>265</v>
      </c>
      <c r="C506" s="20"/>
      <c r="D506" s="17" t="s">
        <v>10</v>
      </c>
      <c r="E506" s="15">
        <f>SUM(E507:E508)</f>
        <v>0</v>
      </c>
      <c r="F506" s="15">
        <f>SUM(F507:F508)</f>
        <v>1200</v>
      </c>
      <c r="G506" s="60">
        <f>E506+F506</f>
        <v>1200</v>
      </c>
      <c r="H506" s="205"/>
      <c r="I506" s="6" t="s">
        <v>58</v>
      </c>
    </row>
    <row r="507" spans="1:9" ht="14.25" customHeight="1">
      <c r="A507" s="17"/>
      <c r="B507" s="180" t="s">
        <v>266</v>
      </c>
      <c r="C507" s="20">
        <v>2314</v>
      </c>
      <c r="D507" s="16" t="s">
        <v>183</v>
      </c>
      <c r="E507" s="15"/>
      <c r="F507" s="13">
        <v>50</v>
      </c>
      <c r="G507" s="83">
        <f>E507+F507</f>
        <v>50</v>
      </c>
      <c r="H507" s="205"/>
      <c r="I507" s="6"/>
    </row>
    <row r="508" spans="1:9" ht="14.25" customHeight="1">
      <c r="A508" s="16"/>
      <c r="B508" s="17"/>
      <c r="C508" s="20">
        <v>2233</v>
      </c>
      <c r="D508" s="7" t="s">
        <v>249</v>
      </c>
      <c r="E508" s="9"/>
      <c r="F508" s="9">
        <v>1150</v>
      </c>
      <c r="G508" s="83">
        <f>E508+F508</f>
        <v>1150</v>
      </c>
      <c r="H508" s="205"/>
      <c r="I508" s="6"/>
    </row>
    <row r="509" spans="1:8" ht="14.25" customHeight="1">
      <c r="A509" s="3"/>
      <c r="B509" s="3"/>
      <c r="C509" s="3"/>
      <c r="D509" s="3"/>
      <c r="E509" s="3"/>
      <c r="F509" s="3"/>
      <c r="G509" s="3"/>
      <c r="H509" s="3"/>
    </row>
    <row r="510" spans="1:8" ht="14.25" customHeight="1">
      <c r="A510" s="3"/>
      <c r="B510" s="408"/>
      <c r="C510" s="238"/>
      <c r="D510" s="17" t="s">
        <v>412</v>
      </c>
      <c r="E510" s="57">
        <f>E425+E430+E433+E438+E448+E453+E461+E467+E476+E484+E494+E499+E506</f>
        <v>0</v>
      </c>
      <c r="F510" s="57">
        <f>F425+F430+F433+F438+F448+F453+F461+F467+F476+F484+F494+F499+F506</f>
        <v>17626</v>
      </c>
      <c r="G510" s="57">
        <f>G425+G430+G433+G438+G448+G453+G461+G467+G476+G484+G494+G499+G506</f>
        <v>17626</v>
      </c>
      <c r="H510" s="57">
        <f>H425+H430+H433+H438+H448+H453+H461+H467+H476+H484+H494+H499+H506</f>
        <v>0</v>
      </c>
    </row>
    <row r="511" spans="1:8" ht="14.25" customHeight="1">
      <c r="A511" s="3"/>
      <c r="B511" s="408"/>
      <c r="C511" s="17">
        <v>1147</v>
      </c>
      <c r="D511" s="238"/>
      <c r="E511" s="57">
        <f>E439+E444</f>
        <v>0</v>
      </c>
      <c r="F511" s="57">
        <f>F439+F444</f>
        <v>170</v>
      </c>
      <c r="G511" s="57">
        <f>E511+F511</f>
        <v>170</v>
      </c>
      <c r="H511" s="57"/>
    </row>
    <row r="512" spans="1:8" ht="14.25" customHeight="1">
      <c r="A512" s="3"/>
      <c r="B512" s="238"/>
      <c r="C512" s="17">
        <v>1150</v>
      </c>
      <c r="D512" s="17"/>
      <c r="E512" s="57">
        <f>E427+E435+E443+E457+E464+E469+E470+E480+E485+E496+E500+E504</f>
        <v>0</v>
      </c>
      <c r="F512" s="57">
        <f>F427+F435+F443+F457+F464+F469+F470+F480+F485+F496+F500+F504</f>
        <v>6832</v>
      </c>
      <c r="G512" s="57">
        <f>G427+G435+G443+G457+G464+G469+G470+G480+G485+G496+G500+G504</f>
        <v>6332</v>
      </c>
      <c r="H512" s="238"/>
    </row>
    <row r="513" spans="1:8" ht="14.25" customHeight="1">
      <c r="A513" s="3"/>
      <c r="B513" s="238"/>
      <c r="C513" s="17">
        <v>1210</v>
      </c>
      <c r="D513" s="17"/>
      <c r="E513" s="57">
        <f>E428+E436+E445+E458+E465+E471+E481+E486+E497+E501</f>
        <v>0</v>
      </c>
      <c r="F513" s="57">
        <f>F428+F436+F445+F458+F465+F471+F481+F486+F497+F501</f>
        <v>599</v>
      </c>
      <c r="G513" s="57">
        <f aca="true" t="shared" si="20" ref="G513:G519">E513+F513</f>
        <v>599</v>
      </c>
      <c r="H513" s="238"/>
    </row>
    <row r="514" spans="1:8" ht="14.25" customHeight="1">
      <c r="A514" s="3"/>
      <c r="B514" s="238"/>
      <c r="C514" s="17">
        <v>2233</v>
      </c>
      <c r="D514" s="17"/>
      <c r="E514" s="17">
        <f>E462+E478+E508</f>
        <v>0</v>
      </c>
      <c r="F514" s="17">
        <f>F462+F478+F508</f>
        <v>2000</v>
      </c>
      <c r="G514" s="17">
        <f>G462+G478+G508</f>
        <v>2000</v>
      </c>
      <c r="H514" s="238"/>
    </row>
    <row r="515" spans="1:8" ht="14.25" customHeight="1">
      <c r="A515" s="3"/>
      <c r="B515" s="238"/>
      <c r="C515" s="17">
        <v>2264</v>
      </c>
      <c r="D515" s="17"/>
      <c r="E515" s="17">
        <f>E473+E482+E487</f>
        <v>0</v>
      </c>
      <c r="F515" s="17">
        <f>F473+F482+F487</f>
        <v>2300</v>
      </c>
      <c r="G515" s="57">
        <f t="shared" si="20"/>
        <v>2300</v>
      </c>
      <c r="H515" s="238"/>
    </row>
    <row r="516" spans="1:8" ht="14.25" customHeight="1">
      <c r="A516" s="3"/>
      <c r="B516" s="238"/>
      <c r="C516" s="17">
        <v>2231</v>
      </c>
      <c r="D516" s="17"/>
      <c r="E516" s="17">
        <f>E468+E490+E491</f>
        <v>0</v>
      </c>
      <c r="F516" s="17">
        <f>F468+F490+F491</f>
        <v>2200</v>
      </c>
      <c r="G516" s="57">
        <f t="shared" si="20"/>
        <v>2200</v>
      </c>
      <c r="H516" s="238"/>
    </row>
    <row r="517" spans="1:8" ht="14.25" customHeight="1">
      <c r="A517" s="3"/>
      <c r="B517" s="238"/>
      <c r="C517" s="17">
        <v>2314</v>
      </c>
      <c r="D517" s="17"/>
      <c r="E517" s="57">
        <f>E426+E431+E434+E440+E441+E442+E446+E449+E450+E451+E454+E455+E456+E459+E472+E477+E488+E489+E492+E495+E502+E503+E507</f>
        <v>0</v>
      </c>
      <c r="F517" s="57">
        <f>F426+F431+F434+F440+F441+F442+F446+F449+F450+F451+F454+F455+F456+F459+F472+F477+F488+F489+F492+F495+F502+F503+F507</f>
        <v>3425</v>
      </c>
      <c r="G517" s="57">
        <f t="shared" si="20"/>
        <v>3425</v>
      </c>
      <c r="H517" s="238"/>
    </row>
    <row r="518" spans="1:8" ht="14.25" customHeight="1">
      <c r="A518" s="3"/>
      <c r="B518" s="238"/>
      <c r="C518" s="17">
        <v>2350</v>
      </c>
      <c r="D518" s="17"/>
      <c r="E518" s="57">
        <f>E463+E479</f>
        <v>0</v>
      </c>
      <c r="F518" s="57">
        <f>F463+F479</f>
        <v>100</v>
      </c>
      <c r="G518" s="57">
        <f t="shared" si="20"/>
        <v>100</v>
      </c>
      <c r="H518" s="239"/>
    </row>
    <row r="519" spans="1:8" ht="14.25" customHeight="1">
      <c r="A519" s="3"/>
      <c r="B519" s="238"/>
      <c r="C519" s="239"/>
      <c r="D519" s="17" t="s">
        <v>329</v>
      </c>
      <c r="E519" s="57">
        <f>SUM(E511:E518)</f>
        <v>0</v>
      </c>
      <c r="F519" s="57">
        <f>SUM(F511:F518)</f>
        <v>17626</v>
      </c>
      <c r="G519" s="57">
        <f t="shared" si="20"/>
        <v>17626</v>
      </c>
      <c r="H519" s="239"/>
    </row>
    <row r="520" spans="1:8" ht="14.25" customHeight="1">
      <c r="A520" s="3"/>
      <c r="B520" s="238"/>
      <c r="C520" s="239"/>
      <c r="D520" s="239"/>
      <c r="E520" s="239"/>
      <c r="F520" s="239"/>
      <c r="G520" s="239"/>
      <c r="H520" s="239"/>
    </row>
    <row r="521" spans="1:9" ht="14.25" customHeight="1">
      <c r="A521" s="473" t="s">
        <v>300</v>
      </c>
      <c r="B521" s="474"/>
      <c r="C521" s="474"/>
      <c r="D521" s="474"/>
      <c r="E521" s="474"/>
      <c r="F521" s="474"/>
      <c r="G521" s="474"/>
      <c r="H521" s="474"/>
      <c r="I521" s="475"/>
    </row>
    <row r="522" spans="1:9" ht="20.25" customHeight="1">
      <c r="A522" s="246" t="s">
        <v>2</v>
      </c>
      <c r="B522" s="246" t="s">
        <v>3</v>
      </c>
      <c r="C522" s="246" t="s">
        <v>4</v>
      </c>
      <c r="D522" s="246" t="s">
        <v>5</v>
      </c>
      <c r="E522" s="247" t="s">
        <v>6</v>
      </c>
      <c r="F522" s="247" t="s">
        <v>11</v>
      </c>
      <c r="G522" s="247" t="s">
        <v>7</v>
      </c>
      <c r="H522" s="248" t="s">
        <v>8</v>
      </c>
      <c r="I522" s="249" t="s">
        <v>9</v>
      </c>
    </row>
    <row r="523" spans="1:9" ht="14.25" customHeight="1">
      <c r="A523" s="55" t="s">
        <v>138</v>
      </c>
      <c r="B523" s="55" t="s">
        <v>301</v>
      </c>
      <c r="C523" s="16">
        <v>21393</v>
      </c>
      <c r="D523" s="250" t="s">
        <v>10</v>
      </c>
      <c r="E523" s="55"/>
      <c r="F523" s="55"/>
      <c r="G523" s="55"/>
      <c r="H523" s="55">
        <v>750</v>
      </c>
      <c r="I523" s="251" t="s">
        <v>302</v>
      </c>
    </row>
    <row r="524" spans="1:9" ht="14.25" customHeight="1">
      <c r="A524" s="55"/>
      <c r="B524" s="55"/>
      <c r="C524" s="16"/>
      <c r="D524" s="252"/>
      <c r="E524" s="55"/>
      <c r="F524" s="128"/>
      <c r="G524" s="128"/>
      <c r="H524" s="55"/>
      <c r="I524" s="55"/>
    </row>
    <row r="525" spans="1:9" ht="14.25" customHeight="1">
      <c r="A525" s="55"/>
      <c r="B525" s="55" t="s">
        <v>303</v>
      </c>
      <c r="C525" s="16">
        <v>21393</v>
      </c>
      <c r="D525" s="104" t="s">
        <v>10</v>
      </c>
      <c r="E525" s="55"/>
      <c r="F525" s="128"/>
      <c r="G525" s="128"/>
      <c r="H525" s="55">
        <v>750</v>
      </c>
      <c r="I525" s="253" t="s">
        <v>304</v>
      </c>
    </row>
    <row r="526" spans="1:9" ht="14.25" customHeight="1">
      <c r="A526" s="55"/>
      <c r="B526" s="55"/>
      <c r="C526" s="16"/>
      <c r="D526" s="128"/>
      <c r="E526" s="55"/>
      <c r="F526" s="128"/>
      <c r="G526" s="128"/>
      <c r="H526" s="55"/>
      <c r="I526" s="253"/>
    </row>
    <row r="527" spans="1:9" ht="14.25" customHeight="1">
      <c r="A527" s="254"/>
      <c r="B527" s="55"/>
      <c r="C527" s="16"/>
      <c r="D527" s="128"/>
      <c r="E527" s="55"/>
      <c r="F527" s="128"/>
      <c r="G527" s="128"/>
      <c r="H527" s="55"/>
      <c r="I527" s="253"/>
    </row>
    <row r="528" spans="1:9" ht="14.25" customHeight="1">
      <c r="A528" s="55"/>
      <c r="B528" s="55" t="s">
        <v>301</v>
      </c>
      <c r="C528" s="16">
        <v>21393</v>
      </c>
      <c r="D528" s="17" t="s">
        <v>10</v>
      </c>
      <c r="E528" s="55"/>
      <c r="F528" s="55"/>
      <c r="G528" s="55"/>
      <c r="H528" s="55">
        <v>750</v>
      </c>
      <c r="I528" s="253" t="s">
        <v>305</v>
      </c>
    </row>
    <row r="529" spans="1:9" ht="14.25" customHeight="1">
      <c r="A529" s="55"/>
      <c r="B529" s="55"/>
      <c r="C529" s="20"/>
      <c r="D529" s="55"/>
      <c r="E529" s="255"/>
      <c r="F529" s="255"/>
      <c r="G529" s="255"/>
      <c r="H529" s="55"/>
      <c r="I529" s="251"/>
    </row>
    <row r="530" spans="1:9" ht="13.5" customHeight="1">
      <c r="A530" s="256"/>
      <c r="B530" s="256"/>
      <c r="C530" s="257"/>
      <c r="D530" s="258"/>
      <c r="E530" s="259"/>
      <c r="F530" s="259"/>
      <c r="G530" s="260"/>
      <c r="H530" s="261"/>
      <c r="I530" s="55"/>
    </row>
    <row r="531" spans="1:9" ht="14.25" customHeight="1">
      <c r="A531" s="55" t="s">
        <v>54</v>
      </c>
      <c r="B531" s="55" t="s">
        <v>306</v>
      </c>
      <c r="C531" s="16">
        <v>21393</v>
      </c>
      <c r="D531" s="17" t="s">
        <v>10</v>
      </c>
      <c r="E531" s="55"/>
      <c r="F531" s="55"/>
      <c r="G531" s="55"/>
      <c r="H531" s="55">
        <v>750</v>
      </c>
      <c r="I531" s="253" t="s">
        <v>305</v>
      </c>
    </row>
    <row r="532" spans="1:9" ht="14.25" customHeight="1">
      <c r="A532" s="55"/>
      <c r="B532" s="55"/>
      <c r="C532" s="20"/>
      <c r="D532" s="55"/>
      <c r="E532" s="255"/>
      <c r="F532" s="255"/>
      <c r="G532" s="255"/>
      <c r="H532" s="55"/>
      <c r="I532" s="251"/>
    </row>
    <row r="533" spans="1:9" ht="36.75" customHeight="1">
      <c r="A533" s="256"/>
      <c r="B533" s="256"/>
      <c r="C533" s="302"/>
      <c r="D533" s="258"/>
      <c r="E533" s="259"/>
      <c r="F533" s="259"/>
      <c r="G533" s="260"/>
      <c r="H533" s="261"/>
      <c r="I533" s="251"/>
    </row>
    <row r="534" spans="1:9" ht="19.5" customHeight="1">
      <c r="A534" s="262"/>
      <c r="B534" s="262" t="s">
        <v>307</v>
      </c>
      <c r="C534" s="303">
        <v>21393</v>
      </c>
      <c r="D534" s="300" t="s">
        <v>10</v>
      </c>
      <c r="E534" s="265"/>
      <c r="F534" s="265"/>
      <c r="G534" s="265"/>
      <c r="H534" s="266">
        <v>500</v>
      </c>
      <c r="I534" s="251" t="s">
        <v>305</v>
      </c>
    </row>
    <row r="535" spans="1:9" ht="15" customHeight="1">
      <c r="A535" s="262"/>
      <c r="B535" s="267"/>
      <c r="C535" s="303"/>
      <c r="D535" s="262"/>
      <c r="E535" s="268"/>
      <c r="F535" s="268"/>
      <c r="G535" s="268"/>
      <c r="H535" s="269"/>
      <c r="I535" s="251"/>
    </row>
    <row r="536" spans="1:9" ht="15.75" customHeight="1">
      <c r="A536" s="264"/>
      <c r="B536" s="264"/>
      <c r="C536" s="303"/>
      <c r="D536" s="270"/>
      <c r="E536" s="265"/>
      <c r="F536" s="265"/>
      <c r="G536" s="265"/>
      <c r="H536" s="271"/>
      <c r="I536" s="272"/>
    </row>
    <row r="537" spans="1:9" ht="15.75" customHeight="1">
      <c r="A537" s="262"/>
      <c r="B537" s="262" t="s">
        <v>308</v>
      </c>
      <c r="C537" s="303">
        <v>21393</v>
      </c>
      <c r="D537" s="211" t="s">
        <v>10</v>
      </c>
      <c r="E537" s="298">
        <f>E538+E539</f>
        <v>1850</v>
      </c>
      <c r="F537" s="298">
        <f>F538+F539</f>
        <v>0</v>
      </c>
      <c r="G537" s="298">
        <f>E537+F537</f>
        <v>1850</v>
      </c>
      <c r="H537" s="266">
        <v>1200</v>
      </c>
      <c r="I537" s="273" t="s">
        <v>305</v>
      </c>
    </row>
    <row r="538" spans="1:9" ht="16.5" customHeight="1">
      <c r="A538" s="262"/>
      <c r="B538" s="262" t="s">
        <v>309</v>
      </c>
      <c r="C538" s="303">
        <v>2231</v>
      </c>
      <c r="D538" s="264" t="s">
        <v>310</v>
      </c>
      <c r="E538" s="265">
        <v>1800</v>
      </c>
      <c r="F538" s="265"/>
      <c r="G538" s="265">
        <f aca="true" t="shared" si="21" ref="G538:G543">E538+F538</f>
        <v>1800</v>
      </c>
      <c r="H538" s="266"/>
      <c r="I538" s="273"/>
    </row>
    <row r="539" spans="1:9" ht="15.75" customHeight="1">
      <c r="A539" s="262"/>
      <c r="B539" s="262"/>
      <c r="C539" s="304">
        <v>2314</v>
      </c>
      <c r="D539" s="264" t="s">
        <v>311</v>
      </c>
      <c r="E539" s="265">
        <v>50</v>
      </c>
      <c r="F539" s="265"/>
      <c r="G539" s="265">
        <f t="shared" si="21"/>
        <v>50</v>
      </c>
      <c r="H539" s="266"/>
      <c r="I539" s="251"/>
    </row>
    <row r="540" spans="1:9" ht="15.75" customHeight="1">
      <c r="A540" s="262"/>
      <c r="B540" s="262"/>
      <c r="C540" s="304"/>
      <c r="D540" s="264"/>
      <c r="E540" s="265"/>
      <c r="F540" s="265"/>
      <c r="G540" s="265"/>
      <c r="H540" s="266"/>
      <c r="I540" s="251"/>
    </row>
    <row r="541" spans="1:9" ht="12.75">
      <c r="A541" s="262"/>
      <c r="B541" s="262" t="s">
        <v>312</v>
      </c>
      <c r="C541" s="304">
        <v>21393</v>
      </c>
      <c r="D541" s="300" t="s">
        <v>10</v>
      </c>
      <c r="E541" s="298">
        <f>E542+E543</f>
        <v>1250</v>
      </c>
      <c r="F541" s="298">
        <f>F542+F543</f>
        <v>0</v>
      </c>
      <c r="G541" s="298">
        <f t="shared" si="21"/>
        <v>1250</v>
      </c>
      <c r="H541" s="266">
        <v>1000</v>
      </c>
      <c r="I541" s="251" t="s">
        <v>305</v>
      </c>
    </row>
    <row r="542" spans="1:9" ht="12.75">
      <c r="A542" s="262"/>
      <c r="B542" s="262" t="s">
        <v>313</v>
      </c>
      <c r="C542" s="304">
        <v>2231</v>
      </c>
      <c r="D542" s="264" t="s">
        <v>310</v>
      </c>
      <c r="E542" s="265">
        <v>1200</v>
      </c>
      <c r="F542" s="265"/>
      <c r="G542" s="265">
        <f t="shared" si="21"/>
        <v>1200</v>
      </c>
      <c r="H542" s="266"/>
      <c r="I542" s="251"/>
    </row>
    <row r="543" spans="1:9" ht="12.75">
      <c r="A543" s="262"/>
      <c r="B543" s="262"/>
      <c r="C543" s="304">
        <v>2314</v>
      </c>
      <c r="D543" s="252" t="s">
        <v>311</v>
      </c>
      <c r="E543" s="265">
        <v>50</v>
      </c>
      <c r="F543" s="265"/>
      <c r="G543" s="265">
        <f t="shared" si="21"/>
        <v>50</v>
      </c>
      <c r="H543" s="266"/>
      <c r="I543" s="273"/>
    </row>
    <row r="544" spans="1:9" ht="12.75">
      <c r="A544" s="262"/>
      <c r="B544" s="262"/>
      <c r="C544" s="304"/>
      <c r="D544" s="264"/>
      <c r="E544" s="265"/>
      <c r="F544" s="265"/>
      <c r="G544" s="265"/>
      <c r="H544" s="266"/>
      <c r="I544" s="273"/>
    </row>
    <row r="545" spans="1:9" ht="12.75">
      <c r="A545" s="262"/>
      <c r="B545" s="262"/>
      <c r="C545" s="304"/>
      <c r="D545" s="262"/>
      <c r="E545" s="268"/>
      <c r="F545" s="268"/>
      <c r="G545" s="268"/>
      <c r="H545" s="266"/>
      <c r="I545" s="251"/>
    </row>
    <row r="546" spans="1:9" ht="12.75">
      <c r="A546" s="262" t="s">
        <v>53</v>
      </c>
      <c r="B546" s="262" t="s">
        <v>307</v>
      </c>
      <c r="C546" s="304">
        <v>21393</v>
      </c>
      <c r="D546" s="301" t="s">
        <v>10</v>
      </c>
      <c r="E546" s="265"/>
      <c r="F546" s="265"/>
      <c r="G546" s="265"/>
      <c r="H546" s="266">
        <v>750</v>
      </c>
      <c r="I546" s="251" t="s">
        <v>305</v>
      </c>
    </row>
    <row r="547" spans="1:9" ht="12.75">
      <c r="A547" s="262"/>
      <c r="B547" s="262"/>
      <c r="C547" s="304"/>
      <c r="D547" s="270"/>
      <c r="E547" s="265"/>
      <c r="F547" s="265"/>
      <c r="G547" s="265"/>
      <c r="H547" s="275"/>
      <c r="I547" s="276"/>
    </row>
    <row r="548" spans="1:9" ht="12.75">
      <c r="A548" s="262"/>
      <c r="B548" s="262" t="s">
        <v>307</v>
      </c>
      <c r="C548" s="304">
        <v>21393</v>
      </c>
      <c r="D548" s="301" t="s">
        <v>10</v>
      </c>
      <c r="E548" s="265"/>
      <c r="F548" s="265"/>
      <c r="G548" s="265"/>
      <c r="H548" s="266">
        <v>750</v>
      </c>
      <c r="I548" s="251" t="s">
        <v>305</v>
      </c>
    </row>
    <row r="549" spans="1:9" ht="12.75">
      <c r="A549" s="262"/>
      <c r="B549" s="264"/>
      <c r="C549" s="304"/>
      <c r="D549" s="264"/>
      <c r="E549" s="265"/>
      <c r="F549" s="265"/>
      <c r="G549" s="265"/>
      <c r="H549" s="266"/>
      <c r="I549" s="251"/>
    </row>
    <row r="550" spans="1:9" ht="12" customHeight="1">
      <c r="A550" s="128"/>
      <c r="B550" s="277" t="s">
        <v>314</v>
      </c>
      <c r="C550" s="304">
        <v>21393</v>
      </c>
      <c r="D550" s="300" t="s">
        <v>10</v>
      </c>
      <c r="E550" s="298">
        <f>E551+E552</f>
        <v>100</v>
      </c>
      <c r="F550" s="298">
        <f>F551+F552</f>
        <v>0</v>
      </c>
      <c r="G550" s="268">
        <f>E550+F550</f>
        <v>100</v>
      </c>
      <c r="H550" s="309">
        <v>200</v>
      </c>
      <c r="I550" s="251" t="s">
        <v>305</v>
      </c>
    </row>
    <row r="551" spans="1:9" ht="12" customHeight="1">
      <c r="A551" s="128"/>
      <c r="B551" s="277" t="s">
        <v>315</v>
      </c>
      <c r="C551" s="304">
        <v>2233</v>
      </c>
      <c r="D551" s="264" t="s">
        <v>249</v>
      </c>
      <c r="E551" s="265">
        <v>50</v>
      </c>
      <c r="F551" s="265"/>
      <c r="G551" s="299">
        <f>E551+F551</f>
        <v>50</v>
      </c>
      <c r="H551" s="266"/>
      <c r="I551" s="251"/>
    </row>
    <row r="552" spans="1:9" ht="12" customHeight="1">
      <c r="A552" s="262"/>
      <c r="B552" s="262"/>
      <c r="C552" s="304">
        <v>2314</v>
      </c>
      <c r="D552" s="258" t="s">
        <v>311</v>
      </c>
      <c r="E552" s="265">
        <v>50</v>
      </c>
      <c r="F552" s="265"/>
      <c r="G552" s="299">
        <f>E552+F552</f>
        <v>50</v>
      </c>
      <c r="H552" s="266"/>
      <c r="I552" s="251"/>
    </row>
    <row r="553" spans="1:9" ht="12" customHeight="1">
      <c r="A553" s="262"/>
      <c r="B553" s="262"/>
      <c r="C553" s="304"/>
      <c r="D553" s="270"/>
      <c r="E553" s="265"/>
      <c r="F553" s="265"/>
      <c r="G553" s="265"/>
      <c r="H553" s="275"/>
      <c r="I553" s="276"/>
    </row>
    <row r="554" spans="1:9" ht="12" customHeight="1">
      <c r="A554" s="262"/>
      <c r="B554" s="262"/>
      <c r="C554" s="304"/>
      <c r="D554" s="270"/>
      <c r="E554" s="265"/>
      <c r="F554" s="265"/>
      <c r="G554" s="265"/>
      <c r="H554" s="266"/>
      <c r="I554" s="251"/>
    </row>
    <row r="555" spans="1:9" ht="12" customHeight="1">
      <c r="A555" s="262" t="s">
        <v>154</v>
      </c>
      <c r="B555" s="262" t="s">
        <v>307</v>
      </c>
      <c r="C555" s="304">
        <v>21393</v>
      </c>
      <c r="D555" s="301" t="s">
        <v>10</v>
      </c>
      <c r="E555" s="265"/>
      <c r="F555" s="265"/>
      <c r="G555" s="265"/>
      <c r="H555" s="266">
        <v>750</v>
      </c>
      <c r="I555" s="251" t="s">
        <v>305</v>
      </c>
    </row>
    <row r="556" spans="1:9" ht="12" customHeight="1">
      <c r="A556" s="262"/>
      <c r="B556" s="262"/>
      <c r="C556" s="304"/>
      <c r="D556" s="270"/>
      <c r="E556" s="265"/>
      <c r="F556" s="265"/>
      <c r="G556" s="265"/>
      <c r="H556" s="275"/>
      <c r="I556" s="276"/>
    </row>
    <row r="557" spans="1:9" ht="12.75" customHeight="1">
      <c r="A557" s="262"/>
      <c r="B557" s="262" t="s">
        <v>307</v>
      </c>
      <c r="C557" s="304">
        <v>21393</v>
      </c>
      <c r="D557" s="301" t="s">
        <v>10</v>
      </c>
      <c r="E557" s="265"/>
      <c r="F557" s="265"/>
      <c r="G557" s="265"/>
      <c r="H557" s="266">
        <v>500</v>
      </c>
      <c r="I557" s="251" t="s">
        <v>305</v>
      </c>
    </row>
    <row r="558" spans="1:9" ht="12" customHeight="1">
      <c r="A558" s="128"/>
      <c r="B558" s="279"/>
      <c r="C558" s="304"/>
      <c r="D558" s="280"/>
      <c r="E558" s="265"/>
      <c r="F558" s="265"/>
      <c r="G558" s="265"/>
      <c r="H558" s="266"/>
      <c r="I558" s="251"/>
    </row>
    <row r="559" spans="1:9" ht="12.75">
      <c r="A559" s="55"/>
      <c r="B559" s="281" t="s">
        <v>316</v>
      </c>
      <c r="C559" s="304">
        <v>21393</v>
      </c>
      <c r="D559" s="256" t="s">
        <v>10</v>
      </c>
      <c r="E559" s="268">
        <f>E560+E561</f>
        <v>1550</v>
      </c>
      <c r="F559" s="268">
        <f>F560+F561</f>
        <v>0</v>
      </c>
      <c r="G559" s="268">
        <f>E559+F559</f>
        <v>1550</v>
      </c>
      <c r="H559" s="266">
        <v>800</v>
      </c>
      <c r="I559" s="251" t="s">
        <v>305</v>
      </c>
    </row>
    <row r="560" spans="1:9" ht="12.75">
      <c r="A560" s="128"/>
      <c r="B560" s="281"/>
      <c r="C560" s="304">
        <v>2231</v>
      </c>
      <c r="D560" s="270" t="s">
        <v>310</v>
      </c>
      <c r="E560" s="265">
        <v>1500</v>
      </c>
      <c r="F560" s="265"/>
      <c r="G560" s="299">
        <f>E560+F560</f>
        <v>1500</v>
      </c>
      <c r="H560" s="266"/>
      <c r="I560" s="251"/>
    </row>
    <row r="561" spans="1:9" ht="12.75">
      <c r="A561" s="128"/>
      <c r="B561" s="281"/>
      <c r="C561" s="304">
        <v>2314</v>
      </c>
      <c r="D561" s="258" t="s">
        <v>311</v>
      </c>
      <c r="E561" s="265">
        <v>50</v>
      </c>
      <c r="F561" s="265"/>
      <c r="G561" s="299">
        <f>E561+F561</f>
        <v>50</v>
      </c>
      <c r="H561" s="266"/>
      <c r="I561" s="251"/>
    </row>
    <row r="562" spans="1:9" ht="12.75">
      <c r="A562" s="128"/>
      <c r="B562" s="282"/>
      <c r="C562" s="305"/>
      <c r="D562" s="258"/>
      <c r="E562" s="265"/>
      <c r="F562" s="265"/>
      <c r="G562" s="265"/>
      <c r="H562" s="266"/>
      <c r="I562" s="251"/>
    </row>
    <row r="563" spans="1:9" ht="12.75">
      <c r="A563" s="128"/>
      <c r="B563" s="262"/>
      <c r="C563" s="305"/>
      <c r="D563" s="256"/>
      <c r="E563" s="268"/>
      <c r="F563" s="268"/>
      <c r="G563" s="268"/>
      <c r="H563" s="266"/>
      <c r="I563" s="251"/>
    </row>
    <row r="564" spans="1:9" ht="12.75">
      <c r="A564" s="55"/>
      <c r="B564" s="283"/>
      <c r="C564" s="305"/>
      <c r="D564" s="270"/>
      <c r="E564" s="268"/>
      <c r="F564" s="265"/>
      <c r="G564" s="265"/>
      <c r="H564" s="278"/>
      <c r="I564" s="284"/>
    </row>
    <row r="565" spans="1:9" ht="12.75">
      <c r="A565" s="285" t="s">
        <v>171</v>
      </c>
      <c r="B565" s="285" t="s">
        <v>317</v>
      </c>
      <c r="C565" s="306">
        <v>21393</v>
      </c>
      <c r="D565" s="307" t="s">
        <v>10</v>
      </c>
      <c r="E565" s="308">
        <f>E566</f>
        <v>250</v>
      </c>
      <c r="F565" s="308">
        <f>F566</f>
        <v>0</v>
      </c>
      <c r="G565" s="308">
        <f>E565+F565</f>
        <v>250</v>
      </c>
      <c r="H565" s="288">
        <v>750</v>
      </c>
      <c r="I565" s="289" t="s">
        <v>305</v>
      </c>
    </row>
    <row r="566" spans="1:9" ht="12.75">
      <c r="A566" s="262"/>
      <c r="B566" s="262"/>
      <c r="C566" s="306">
        <v>2314</v>
      </c>
      <c r="D566" s="286" t="s">
        <v>318</v>
      </c>
      <c r="E566" s="287">
        <v>250</v>
      </c>
      <c r="F566" s="268"/>
      <c r="G566" s="287">
        <f>E566+F566</f>
        <v>250</v>
      </c>
      <c r="H566" s="266"/>
      <c r="I566" s="251"/>
    </row>
    <row r="567" spans="1:9" ht="12.75">
      <c r="A567" s="262"/>
      <c r="B567" s="279"/>
      <c r="C567" s="306"/>
      <c r="D567" s="286"/>
      <c r="E567" s="287"/>
      <c r="F567" s="268"/>
      <c r="G567" s="287"/>
      <c r="H567" s="266"/>
      <c r="I567" s="251"/>
    </row>
    <row r="568" spans="1:9" ht="12.75">
      <c r="A568" s="262"/>
      <c r="B568" s="281" t="s">
        <v>307</v>
      </c>
      <c r="C568" s="304">
        <v>21393</v>
      </c>
      <c r="D568" s="301" t="s">
        <v>10</v>
      </c>
      <c r="E568" s="265"/>
      <c r="F568" s="265"/>
      <c r="G568" s="265"/>
      <c r="H568" s="266">
        <v>750</v>
      </c>
      <c r="I568" s="253" t="s">
        <v>305</v>
      </c>
    </row>
    <row r="569" spans="1:9" ht="12.75">
      <c r="A569" s="262"/>
      <c r="B569" s="262"/>
      <c r="C569" s="304"/>
      <c r="D569" s="301"/>
      <c r="E569" s="268"/>
      <c r="F569" s="265"/>
      <c r="G569" s="265"/>
      <c r="H569" s="266"/>
      <c r="I569" s="251"/>
    </row>
    <row r="570" spans="1:9" ht="12.75">
      <c r="A570" s="262"/>
      <c r="B570" s="262" t="s">
        <v>307</v>
      </c>
      <c r="C570" s="304">
        <v>21393</v>
      </c>
      <c r="D570" s="300" t="s">
        <v>10</v>
      </c>
      <c r="E570" s="265"/>
      <c r="F570" s="265"/>
      <c r="G570" s="265"/>
      <c r="H570" s="266">
        <v>750</v>
      </c>
      <c r="I570" s="251" t="s">
        <v>305</v>
      </c>
    </row>
    <row r="571" spans="1:9" ht="12.75">
      <c r="A571" s="262"/>
      <c r="B571" s="262"/>
      <c r="C571" s="304"/>
      <c r="D571" s="300"/>
      <c r="E571" s="265"/>
      <c r="F571" s="265"/>
      <c r="G571" s="268"/>
      <c r="H571" s="266"/>
      <c r="I571" s="251"/>
    </row>
    <row r="572" spans="1:9" ht="12.75">
      <c r="A572" s="262"/>
      <c r="B572" s="262"/>
      <c r="C572" s="304"/>
      <c r="D572" s="270"/>
      <c r="E572" s="265"/>
      <c r="F572" s="265"/>
      <c r="G572" s="265"/>
      <c r="H572" s="266"/>
      <c r="I572" s="251"/>
    </row>
    <row r="573" spans="1:9" ht="12.75">
      <c r="A573" s="290" t="s">
        <v>319</v>
      </c>
      <c r="B573" s="262" t="s">
        <v>320</v>
      </c>
      <c r="C573" s="304"/>
      <c r="D573" s="300" t="s">
        <v>10</v>
      </c>
      <c r="E573" s="298">
        <f>E574</f>
        <v>50</v>
      </c>
      <c r="F573" s="298">
        <f>F574</f>
        <v>0</v>
      </c>
      <c r="G573" s="298">
        <f>E573+F573</f>
        <v>50</v>
      </c>
      <c r="H573" s="309">
        <v>0</v>
      </c>
      <c r="I573" s="251" t="s">
        <v>305</v>
      </c>
    </row>
    <row r="574" spans="1:9" ht="12.75">
      <c r="A574" s="262"/>
      <c r="B574" s="19" t="s">
        <v>321</v>
      </c>
      <c r="C574" s="304">
        <v>2314</v>
      </c>
      <c r="D574" s="264" t="s">
        <v>318</v>
      </c>
      <c r="E574" s="265">
        <v>50</v>
      </c>
      <c r="F574" s="268"/>
      <c r="G574" s="265">
        <f>E574+F574</f>
        <v>50</v>
      </c>
      <c r="H574" s="266"/>
      <c r="I574" s="251"/>
    </row>
    <row r="575" spans="1:9" ht="12.75">
      <c r="A575" s="262"/>
      <c r="B575" s="262"/>
      <c r="C575" s="304"/>
      <c r="D575" s="252"/>
      <c r="E575" s="268"/>
      <c r="F575" s="265"/>
      <c r="G575" s="265"/>
      <c r="H575" s="266"/>
      <c r="I575" s="283"/>
    </row>
    <row r="576" spans="1:9" ht="12.75">
      <c r="A576" s="262"/>
      <c r="B576" s="262"/>
      <c r="C576" s="304"/>
      <c r="D576" s="262"/>
      <c r="E576" s="268"/>
      <c r="F576" s="265"/>
      <c r="G576" s="265"/>
      <c r="H576" s="291"/>
      <c r="I576" s="251"/>
    </row>
    <row r="577" spans="1:9" ht="12.75">
      <c r="A577" s="262" t="s">
        <v>322</v>
      </c>
      <c r="B577" s="262" t="s">
        <v>323</v>
      </c>
      <c r="C577" s="304"/>
      <c r="D577" s="270"/>
      <c r="E577" s="265"/>
      <c r="F577" s="265"/>
      <c r="G577" s="265"/>
      <c r="H577" s="291"/>
      <c r="I577" s="292"/>
    </row>
    <row r="578" spans="1:9" ht="12.75">
      <c r="A578" s="262"/>
      <c r="B578" s="281"/>
      <c r="C578" s="304"/>
      <c r="D578" s="293"/>
      <c r="E578" s="268"/>
      <c r="F578" s="268"/>
      <c r="G578" s="268"/>
      <c r="H578" s="291"/>
      <c r="I578" s="251"/>
    </row>
    <row r="579" spans="1:9" ht="12.75">
      <c r="A579" s="262"/>
      <c r="B579" s="294"/>
      <c r="C579" s="304"/>
      <c r="D579" s="264"/>
      <c r="E579" s="268"/>
      <c r="F579" s="265"/>
      <c r="G579" s="265"/>
      <c r="H579" s="295"/>
      <c r="I579" s="251"/>
    </row>
    <row r="580" spans="1:9" ht="12.75">
      <c r="A580" s="262" t="s">
        <v>116</v>
      </c>
      <c r="B580" s="290" t="s">
        <v>324</v>
      </c>
      <c r="C580" s="312"/>
      <c r="D580" s="315" t="s">
        <v>10</v>
      </c>
      <c r="E580" s="298">
        <f>SUM(E581:E584)</f>
        <v>0</v>
      </c>
      <c r="F580" s="298">
        <f>SUM(F581:F584)</f>
        <v>0</v>
      </c>
      <c r="G580" s="298">
        <f>E580+F580</f>
        <v>0</v>
      </c>
      <c r="H580" s="295">
        <v>0</v>
      </c>
      <c r="I580" s="273" t="s">
        <v>305</v>
      </c>
    </row>
    <row r="581" spans="1:9" ht="12.75">
      <c r="A581" s="266"/>
      <c r="B581" s="16" t="s">
        <v>328</v>
      </c>
      <c r="C581" s="314">
        <v>2314</v>
      </c>
      <c r="D581" s="128" t="s">
        <v>318</v>
      </c>
      <c r="E581" s="310"/>
      <c r="F581" s="265"/>
      <c r="G581" s="265">
        <f>E581+F581</f>
        <v>0</v>
      </c>
      <c r="H581" s="266"/>
      <c r="I581" s="273"/>
    </row>
    <row r="582" spans="1:9" ht="12.75">
      <c r="A582" s="266"/>
      <c r="B582" s="282"/>
      <c r="C582" s="314">
        <v>1150</v>
      </c>
      <c r="D582" s="128" t="s">
        <v>325</v>
      </c>
      <c r="E582" s="311"/>
      <c r="F582" s="268"/>
      <c r="G582" s="265">
        <f>E582+F582</f>
        <v>0</v>
      </c>
      <c r="H582" s="266"/>
      <c r="I582" s="251"/>
    </row>
    <row r="583" spans="1:9" ht="12.75">
      <c r="A583" s="266"/>
      <c r="B583" s="55"/>
      <c r="C583" s="314">
        <v>1150</v>
      </c>
      <c r="D583" s="16" t="s">
        <v>326</v>
      </c>
      <c r="E583" s="311"/>
      <c r="F583" s="265"/>
      <c r="G583" s="265">
        <f>E583+F583</f>
        <v>0</v>
      </c>
      <c r="H583" s="266"/>
      <c r="I583" s="251"/>
    </row>
    <row r="584" spans="1:9" ht="12.75">
      <c r="A584" s="266"/>
      <c r="B584" s="55"/>
      <c r="C584" s="314">
        <v>1210</v>
      </c>
      <c r="D584" s="16" t="s">
        <v>79</v>
      </c>
      <c r="E584" s="311"/>
      <c r="F584" s="265"/>
      <c r="G584" s="265">
        <f>E584+F584</f>
        <v>0</v>
      </c>
      <c r="H584" s="266"/>
      <c r="I584" s="251"/>
    </row>
    <row r="585" spans="1:9" ht="12.75">
      <c r="A585" s="266"/>
      <c r="B585" s="55"/>
      <c r="C585" s="314"/>
      <c r="D585" s="283"/>
      <c r="E585" s="311"/>
      <c r="F585" s="265"/>
      <c r="G585" s="265"/>
      <c r="H585" s="266"/>
      <c r="I585" s="251"/>
    </row>
    <row r="586" spans="1:9" ht="12.75">
      <c r="A586" s="266"/>
      <c r="B586" s="282" t="s">
        <v>307</v>
      </c>
      <c r="C586" s="314">
        <v>21393</v>
      </c>
      <c r="D586" s="300" t="s">
        <v>10</v>
      </c>
      <c r="E586" s="310"/>
      <c r="F586" s="265"/>
      <c r="G586" s="265"/>
      <c r="H586" s="266">
        <v>750</v>
      </c>
      <c r="I586" s="253" t="s">
        <v>305</v>
      </c>
    </row>
    <row r="587" spans="1:9" ht="12.75">
      <c r="A587" s="262"/>
      <c r="B587" s="256"/>
      <c r="C587" s="313"/>
      <c r="D587" s="280"/>
      <c r="E587" s="268"/>
      <c r="F587" s="265"/>
      <c r="G587" s="265"/>
      <c r="H587" s="266"/>
      <c r="I587" s="251"/>
    </row>
    <row r="588" spans="1:9" ht="12.75">
      <c r="A588" s="262"/>
      <c r="B588" s="262" t="s">
        <v>307</v>
      </c>
      <c r="C588" s="304">
        <v>21393</v>
      </c>
      <c r="D588" s="300" t="s">
        <v>10</v>
      </c>
      <c r="E588" s="265"/>
      <c r="F588" s="265"/>
      <c r="G588" s="265"/>
      <c r="H588" s="266">
        <v>750</v>
      </c>
      <c r="I588" s="251" t="s">
        <v>305</v>
      </c>
    </row>
    <row r="589" spans="1:9" ht="12.75">
      <c r="A589" s="262"/>
      <c r="B589" s="293"/>
      <c r="C589" s="304"/>
      <c r="D589" s="262"/>
      <c r="E589" s="268"/>
      <c r="F589" s="268"/>
      <c r="G589" s="268"/>
      <c r="H589" s="278"/>
      <c r="I589" s="251"/>
    </row>
    <row r="590" spans="1:9" ht="12.75">
      <c r="A590" s="262"/>
      <c r="B590" s="262"/>
      <c r="C590" s="304"/>
      <c r="D590" s="270"/>
      <c r="E590" s="265"/>
      <c r="F590" s="265"/>
      <c r="G590" s="265"/>
      <c r="H590" s="278"/>
      <c r="I590" s="251"/>
    </row>
    <row r="591" spans="1:9" ht="12.75">
      <c r="A591" s="262" t="s">
        <v>52</v>
      </c>
      <c r="B591" s="281" t="s">
        <v>307</v>
      </c>
      <c r="C591" s="304">
        <v>21393</v>
      </c>
      <c r="D591" s="300" t="s">
        <v>10</v>
      </c>
      <c r="E591" s="265"/>
      <c r="F591" s="265"/>
      <c r="G591" s="265"/>
      <c r="H591" s="266">
        <v>750</v>
      </c>
      <c r="I591" s="253" t="s">
        <v>305</v>
      </c>
    </row>
    <row r="592" spans="1:9" ht="12.75">
      <c r="A592" s="262"/>
      <c r="B592" s="262"/>
      <c r="C592" s="304"/>
      <c r="D592" s="270"/>
      <c r="E592" s="268"/>
      <c r="F592" s="265"/>
      <c r="G592" s="265"/>
      <c r="H592" s="266"/>
      <c r="I592" s="251"/>
    </row>
    <row r="593" spans="1:9" ht="12.75">
      <c r="A593" s="262"/>
      <c r="B593" s="262" t="s">
        <v>307</v>
      </c>
      <c r="C593" s="304">
        <v>21393</v>
      </c>
      <c r="D593" s="300" t="s">
        <v>10</v>
      </c>
      <c r="E593" s="265"/>
      <c r="F593" s="265"/>
      <c r="G593" s="265"/>
      <c r="H593" s="266">
        <v>500</v>
      </c>
      <c r="I593" s="251" t="s">
        <v>305</v>
      </c>
    </row>
    <row r="594" spans="1:9" ht="12.75">
      <c r="A594" s="262"/>
      <c r="B594" s="262"/>
      <c r="C594" s="304"/>
      <c r="D594" s="264"/>
      <c r="E594" s="268"/>
      <c r="F594" s="265"/>
      <c r="G594" s="265"/>
      <c r="H594" s="278"/>
      <c r="I594" s="284"/>
    </row>
    <row r="595" spans="1:9" ht="12.75">
      <c r="A595" s="262"/>
      <c r="B595" s="262" t="s">
        <v>316</v>
      </c>
      <c r="C595" s="304">
        <v>21393</v>
      </c>
      <c r="D595" s="300" t="s">
        <v>10</v>
      </c>
      <c r="E595" s="268">
        <f>E596+E597</f>
        <v>1550</v>
      </c>
      <c r="F595" s="268">
        <f>F596+F597</f>
        <v>0</v>
      </c>
      <c r="G595" s="298">
        <f>E595+F595</f>
        <v>1550</v>
      </c>
      <c r="H595" s="266">
        <v>800</v>
      </c>
      <c r="I595" s="251" t="s">
        <v>305</v>
      </c>
    </row>
    <row r="596" spans="1:9" ht="12.75">
      <c r="A596" s="262"/>
      <c r="B596" s="262"/>
      <c r="C596" s="304">
        <v>2231</v>
      </c>
      <c r="D596" s="270" t="s">
        <v>310</v>
      </c>
      <c r="E596" s="265">
        <v>1500</v>
      </c>
      <c r="F596" s="265"/>
      <c r="G596" s="265">
        <f>E596+F596</f>
        <v>1500</v>
      </c>
      <c r="H596" s="266"/>
      <c r="I596" s="251"/>
    </row>
    <row r="597" spans="1:9" ht="12.75">
      <c r="A597" s="262"/>
      <c r="B597" s="262"/>
      <c r="C597" s="304">
        <v>2314</v>
      </c>
      <c r="D597" s="258" t="s">
        <v>311</v>
      </c>
      <c r="E597" s="265">
        <v>50</v>
      </c>
      <c r="F597" s="265"/>
      <c r="G597" s="265">
        <f>E597+F597</f>
        <v>50</v>
      </c>
      <c r="H597" s="266"/>
      <c r="I597" s="251"/>
    </row>
    <row r="598" spans="1:9" ht="12.75">
      <c r="A598" s="262"/>
      <c r="B598" s="262"/>
      <c r="C598" s="304"/>
      <c r="D598" s="270"/>
      <c r="E598" s="265"/>
      <c r="F598" s="265"/>
      <c r="G598" s="265"/>
      <c r="H598" s="278"/>
      <c r="I598" s="284"/>
    </row>
    <row r="599" spans="1:9" ht="12.75">
      <c r="A599" s="262" t="s">
        <v>51</v>
      </c>
      <c r="B599" s="281" t="s">
        <v>307</v>
      </c>
      <c r="C599" s="304">
        <v>21393</v>
      </c>
      <c r="D599" s="300" t="s">
        <v>10</v>
      </c>
      <c r="E599" s="265"/>
      <c r="F599" s="265"/>
      <c r="G599" s="265"/>
      <c r="H599" s="266">
        <v>750</v>
      </c>
      <c r="I599" s="253" t="s">
        <v>305</v>
      </c>
    </row>
    <row r="600" spans="1:9" ht="12.75">
      <c r="A600" s="262"/>
      <c r="B600" s="262"/>
      <c r="C600" s="304"/>
      <c r="D600" s="270"/>
      <c r="E600" s="268"/>
      <c r="F600" s="265"/>
      <c r="G600" s="265"/>
      <c r="H600" s="266"/>
      <c r="I600" s="251"/>
    </row>
    <row r="601" spans="1:9" ht="12.75">
      <c r="A601" s="262"/>
      <c r="B601" s="262" t="s">
        <v>307</v>
      </c>
      <c r="C601" s="304">
        <v>21393</v>
      </c>
      <c r="D601" s="300" t="s">
        <v>10</v>
      </c>
      <c r="E601" s="265"/>
      <c r="F601" s="265"/>
      <c r="G601" s="265"/>
      <c r="H601" s="266">
        <v>500</v>
      </c>
      <c r="I601" s="251" t="s">
        <v>305</v>
      </c>
    </row>
    <row r="602" spans="1:9" ht="12.75">
      <c r="A602" s="262"/>
      <c r="B602" s="262"/>
      <c r="C602" s="304"/>
      <c r="D602" s="264"/>
      <c r="E602" s="268"/>
      <c r="F602" s="265"/>
      <c r="G602" s="265"/>
      <c r="H602" s="278"/>
      <c r="I602" s="284"/>
    </row>
    <row r="603" spans="1:9" ht="12.75">
      <c r="A603" s="262"/>
      <c r="B603" s="262" t="s">
        <v>316</v>
      </c>
      <c r="C603" s="304">
        <v>21393</v>
      </c>
      <c r="D603" s="300" t="s">
        <v>10</v>
      </c>
      <c r="E603" s="268">
        <f>E604+E605</f>
        <v>1550</v>
      </c>
      <c r="F603" s="268">
        <f>F604+F605</f>
        <v>0</v>
      </c>
      <c r="G603" s="298">
        <f>E603+F603</f>
        <v>1550</v>
      </c>
      <c r="H603" s="266">
        <v>800</v>
      </c>
      <c r="I603" s="251" t="s">
        <v>305</v>
      </c>
    </row>
    <row r="604" spans="1:9" ht="12.75">
      <c r="A604" s="262"/>
      <c r="B604" s="262"/>
      <c r="C604" s="304">
        <v>2231</v>
      </c>
      <c r="D604" s="270" t="s">
        <v>310</v>
      </c>
      <c r="E604" s="265">
        <v>1500</v>
      </c>
      <c r="F604" s="265"/>
      <c r="G604" s="265">
        <f>E604+F604</f>
        <v>1500</v>
      </c>
      <c r="H604" s="266"/>
      <c r="I604" s="251"/>
    </row>
    <row r="605" spans="1:9" ht="12.75">
      <c r="A605" s="262"/>
      <c r="B605" s="262"/>
      <c r="C605" s="304">
        <v>2314</v>
      </c>
      <c r="D605" s="258" t="s">
        <v>311</v>
      </c>
      <c r="E605" s="265">
        <v>50</v>
      </c>
      <c r="F605" s="265"/>
      <c r="G605" s="265">
        <f>E605+F605</f>
        <v>50</v>
      </c>
      <c r="H605" s="266"/>
      <c r="I605" s="251"/>
    </row>
    <row r="606" spans="1:9" ht="12.75">
      <c r="A606" s="262"/>
      <c r="B606" s="262"/>
      <c r="C606" s="304"/>
      <c r="D606" s="264"/>
      <c r="E606" s="268"/>
      <c r="F606" s="265"/>
      <c r="G606" s="265"/>
      <c r="H606" s="278"/>
      <c r="I606" s="284"/>
    </row>
    <row r="607" spans="1:9" ht="12.75">
      <c r="A607" s="262" t="s">
        <v>48</v>
      </c>
      <c r="B607" s="285" t="s">
        <v>317</v>
      </c>
      <c r="C607" s="304">
        <v>21393</v>
      </c>
      <c r="D607" s="300" t="s">
        <v>10</v>
      </c>
      <c r="E607" s="268">
        <f>E608</f>
        <v>250</v>
      </c>
      <c r="F607" s="268">
        <f>F608</f>
        <v>0</v>
      </c>
      <c r="G607" s="268">
        <f>E607+F607</f>
        <v>250</v>
      </c>
      <c r="H607" s="288">
        <v>750</v>
      </c>
      <c r="I607" s="289" t="s">
        <v>305</v>
      </c>
    </row>
    <row r="608" spans="1:9" ht="12.75">
      <c r="A608" s="262"/>
      <c r="B608" s="285"/>
      <c r="C608" s="306">
        <v>2314</v>
      </c>
      <c r="D608" s="286" t="s">
        <v>318</v>
      </c>
      <c r="E608" s="287">
        <v>250</v>
      </c>
      <c r="F608" s="287"/>
      <c r="G608" s="299">
        <f>E608+F608</f>
        <v>250</v>
      </c>
      <c r="H608" s="288"/>
      <c r="I608" s="289"/>
    </row>
    <row r="609" spans="1:9" ht="12.75">
      <c r="A609" s="262"/>
      <c r="B609" s="262"/>
      <c r="C609" s="304"/>
      <c r="D609" s="262"/>
      <c r="E609" s="268"/>
      <c r="F609" s="268"/>
      <c r="G609" s="268"/>
      <c r="H609" s="266"/>
      <c r="I609" s="251"/>
    </row>
    <row r="610" spans="1:9" ht="12.75">
      <c r="A610" s="262"/>
      <c r="B610" s="281" t="s">
        <v>307</v>
      </c>
      <c r="C610" s="304">
        <v>21393</v>
      </c>
      <c r="D610" s="300" t="s">
        <v>10</v>
      </c>
      <c r="E610" s="265"/>
      <c r="F610" s="265"/>
      <c r="G610" s="265"/>
      <c r="H610" s="266">
        <v>750</v>
      </c>
      <c r="I610" s="253" t="s">
        <v>305</v>
      </c>
    </row>
    <row r="611" spans="1:9" ht="12.75">
      <c r="A611" s="262"/>
      <c r="B611" s="264"/>
      <c r="C611" s="304"/>
      <c r="D611" s="264"/>
      <c r="E611" s="265"/>
      <c r="F611" s="265"/>
      <c r="G611" s="265"/>
      <c r="H611" s="266"/>
      <c r="I611" s="251"/>
    </row>
    <row r="612" spans="1:9" ht="12.75">
      <c r="A612" s="262"/>
      <c r="B612" s="262" t="s">
        <v>327</v>
      </c>
      <c r="C612" s="304">
        <v>21393</v>
      </c>
      <c r="D612" s="300" t="s">
        <v>10</v>
      </c>
      <c r="E612" s="268">
        <f>E613</f>
        <v>150</v>
      </c>
      <c r="F612" s="268">
        <f>F613</f>
        <v>0</v>
      </c>
      <c r="G612" s="298">
        <f>E612+F612</f>
        <v>150</v>
      </c>
      <c r="H612" s="266">
        <v>500</v>
      </c>
      <c r="I612" s="251" t="s">
        <v>305</v>
      </c>
    </row>
    <row r="613" spans="1:9" ht="12.75">
      <c r="A613" s="262"/>
      <c r="B613" s="262"/>
      <c r="C613" s="304">
        <v>2314</v>
      </c>
      <c r="D613" s="264" t="s">
        <v>318</v>
      </c>
      <c r="E613" s="299">
        <v>150</v>
      </c>
      <c r="F613" s="265"/>
      <c r="G613" s="265">
        <f>E613+F613</f>
        <v>150</v>
      </c>
      <c r="H613" s="278"/>
      <c r="I613" s="284"/>
    </row>
    <row r="614" spans="1:9" ht="12.75">
      <c r="A614" s="262"/>
      <c r="B614" s="279"/>
      <c r="C614" s="304"/>
      <c r="D614" s="264"/>
      <c r="E614" s="299"/>
      <c r="F614" s="265"/>
      <c r="G614" s="265"/>
      <c r="H614" s="278"/>
      <c r="I614" s="284"/>
    </row>
    <row r="615" spans="1:9" ht="12.75">
      <c r="A615" s="262"/>
      <c r="B615" s="293" t="s">
        <v>327</v>
      </c>
      <c r="C615" s="304">
        <v>21393</v>
      </c>
      <c r="D615" s="300" t="s">
        <v>10</v>
      </c>
      <c r="E615" s="268"/>
      <c r="F615" s="268"/>
      <c r="G615" s="268"/>
      <c r="H615" s="266">
        <v>500</v>
      </c>
      <c r="I615" s="251" t="s">
        <v>305</v>
      </c>
    </row>
    <row r="616" spans="1:9" ht="12.75">
      <c r="A616" s="262"/>
      <c r="B616" s="296"/>
      <c r="C616" s="274"/>
      <c r="D616" s="297"/>
      <c r="E616" s="268"/>
      <c r="F616" s="265"/>
      <c r="G616" s="265"/>
      <c r="H616" s="266"/>
      <c r="I616" s="251"/>
    </row>
    <row r="617" spans="1:9" ht="12.75">
      <c r="A617" s="316"/>
      <c r="B617" s="316"/>
      <c r="C617" s="317"/>
      <c r="D617" s="318"/>
      <c r="E617" s="319"/>
      <c r="F617" s="320"/>
      <c r="G617" s="321"/>
      <c r="H617" s="322"/>
      <c r="I617" s="323"/>
    </row>
    <row r="618" spans="1:9" ht="12.75">
      <c r="A618" s="250"/>
      <c r="B618" s="250"/>
      <c r="C618" s="324"/>
      <c r="D618" s="250" t="s">
        <v>411</v>
      </c>
      <c r="E618" s="11">
        <f>E523+E525+E528+E531+E534+E537+E541+E546+E548+E550+E555+E557+E559+E565+E568+E570+E573+E577+E580+E586+E588+E591+E593+E595+E599+E601+E603+E607+E610+E612+E615</f>
        <v>8550</v>
      </c>
      <c r="F618" s="11">
        <f>F523+F525+F528+F531+F534+F537+F541+F546+F548+F550+F555+F557+F559+F565+F568+F570+F573+F577+F580+F586+F588+F591+F593+F595+F599+F601+F603+F607+F610+F612+F615</f>
        <v>0</v>
      </c>
      <c r="G618" s="11">
        <f>G523+G525+G528+G531+G534+G537+G541+G546+G548+G550+G555+G557+G559+G565+G568+G570+G573+G577+G580+G586+G588+G591+G593+G595+G599+G601+G603+G607+G610+G612+G615</f>
        <v>8550</v>
      </c>
      <c r="H618" s="11">
        <f>H523+H525+H528+H531+H534+H537+H541+H546+H548+H550+H555+H557+H559+H565+H568+H570+H573+H577+H580+H586+H588+H591+H593+H595+H599+H601+H603+H607+H610+H612+H615</f>
        <v>19800</v>
      </c>
      <c r="I618" s="251"/>
    </row>
    <row r="619" spans="1:9" ht="12.75">
      <c r="A619" s="250"/>
      <c r="B619" s="282"/>
      <c r="C619" s="5">
        <v>1150</v>
      </c>
      <c r="D619" s="5"/>
      <c r="E619" s="11">
        <f>E582+E583</f>
        <v>0</v>
      </c>
      <c r="F619" s="11">
        <f>F582+F583</f>
        <v>0</v>
      </c>
      <c r="G619" s="11">
        <f>G582+G583</f>
        <v>0</v>
      </c>
      <c r="H619" s="55"/>
      <c r="I619" s="251"/>
    </row>
    <row r="620" spans="1:9" ht="12.75">
      <c r="A620" s="250"/>
      <c r="B620" s="250"/>
      <c r="C620" s="5">
        <v>1210</v>
      </c>
      <c r="D620" s="5"/>
      <c r="E620" s="11">
        <f>E584</f>
        <v>0</v>
      </c>
      <c r="F620" s="11">
        <f>F584</f>
        <v>0</v>
      </c>
      <c r="G620" s="11">
        <f>G584</f>
        <v>0</v>
      </c>
      <c r="H620" s="55"/>
      <c r="I620" s="251"/>
    </row>
    <row r="621" spans="1:9" ht="12.75">
      <c r="A621" s="250"/>
      <c r="B621" s="250"/>
      <c r="C621" s="5">
        <v>2233</v>
      </c>
      <c r="D621" s="5"/>
      <c r="E621" s="11">
        <f>E551</f>
        <v>50</v>
      </c>
      <c r="F621" s="11">
        <f>F551</f>
        <v>0</v>
      </c>
      <c r="G621" s="11">
        <f>G551</f>
        <v>50</v>
      </c>
      <c r="H621" s="55"/>
      <c r="I621" s="251"/>
    </row>
    <row r="622" spans="1:9" ht="12.75">
      <c r="A622" s="283"/>
      <c r="B622" s="283"/>
      <c r="C622" s="5">
        <v>2231</v>
      </c>
      <c r="D622" s="5"/>
      <c r="E622" s="15">
        <f>E538+E542+E560+E596+E604</f>
        <v>7500</v>
      </c>
      <c r="F622" s="15">
        <f>F538+F542+F560+F596+F604</f>
        <v>0</v>
      </c>
      <c r="G622" s="15">
        <f>G538+G542+G560+G596+G604</f>
        <v>7500</v>
      </c>
      <c r="H622" s="283"/>
      <c r="I622" s="283"/>
    </row>
    <row r="623" spans="1:9" ht="12.75">
      <c r="A623" s="283"/>
      <c r="B623" s="283"/>
      <c r="C623" s="5">
        <v>2314</v>
      </c>
      <c r="D623" s="5"/>
      <c r="E623" s="15">
        <f>E539+E543+E552+E561+E566+E574+E581+E597+E605+E608+E613</f>
        <v>1000</v>
      </c>
      <c r="F623" s="15">
        <f>F539+F543+F552+F561+F566+F574+F581+F597+F605+F608+F613</f>
        <v>0</v>
      </c>
      <c r="G623" s="15">
        <f>G539+G543+G552+G561+G566+G574+G581+G597+G605+G608+G613</f>
        <v>1000</v>
      </c>
      <c r="H623" s="283"/>
      <c r="I623" s="283"/>
    </row>
    <row r="624" spans="1:9" ht="12.75">
      <c r="A624" s="283"/>
      <c r="B624" s="283"/>
      <c r="C624" s="283"/>
      <c r="D624" s="283"/>
      <c r="E624" s="283"/>
      <c r="F624" s="283"/>
      <c r="G624" s="283"/>
      <c r="H624" s="283"/>
      <c r="I624" s="283"/>
    </row>
    <row r="625" spans="1:9" ht="12.75">
      <c r="A625" s="283"/>
      <c r="B625" s="17"/>
      <c r="C625" s="283"/>
      <c r="D625" s="17" t="s">
        <v>329</v>
      </c>
      <c r="E625" s="57">
        <f>SUM(E619:E623)</f>
        <v>8550</v>
      </c>
      <c r="F625" s="57">
        <f>SUM(F619:F623)</f>
        <v>0</v>
      </c>
      <c r="G625" s="57">
        <f>SUM(G619:G623)</f>
        <v>8550</v>
      </c>
      <c r="H625" s="283"/>
      <c r="I625" s="283"/>
    </row>
    <row r="626" spans="1:9" ht="12.75">
      <c r="A626" s="283"/>
      <c r="B626" s="283"/>
      <c r="C626" s="283"/>
      <c r="D626" s="283"/>
      <c r="E626" s="283"/>
      <c r="F626" s="283"/>
      <c r="G626" s="283"/>
      <c r="H626" s="283"/>
      <c r="I626" s="283"/>
    </row>
    <row r="627" spans="1:9" ht="12.75">
      <c r="A627" s="283"/>
      <c r="B627" s="283"/>
      <c r="C627" s="283"/>
      <c r="D627" s="283"/>
      <c r="E627" s="283"/>
      <c r="F627" s="283"/>
      <c r="G627" s="283"/>
      <c r="H627" s="283"/>
      <c r="I627" s="283"/>
    </row>
    <row r="628" spans="1:9" ht="12.75">
      <c r="A628" s="469" t="s">
        <v>330</v>
      </c>
      <c r="B628" s="470"/>
      <c r="C628" s="470"/>
      <c r="D628" s="470"/>
      <c r="E628" s="470"/>
      <c r="F628" s="470"/>
      <c r="G628" s="470"/>
      <c r="H628" s="470"/>
      <c r="I628" s="470"/>
    </row>
    <row r="629" spans="1:9" ht="36">
      <c r="A629" s="325" t="s">
        <v>2</v>
      </c>
      <c r="B629" s="325" t="s">
        <v>3</v>
      </c>
      <c r="C629" s="325" t="s">
        <v>4</v>
      </c>
      <c r="D629" s="325" t="s">
        <v>5</v>
      </c>
      <c r="E629" s="326" t="s">
        <v>6</v>
      </c>
      <c r="F629" s="326" t="s">
        <v>11</v>
      </c>
      <c r="G629" s="326" t="s">
        <v>7</v>
      </c>
      <c r="H629" s="327" t="s">
        <v>8</v>
      </c>
      <c r="I629" s="328" t="s">
        <v>9</v>
      </c>
    </row>
    <row r="630" spans="1:9" ht="12.75">
      <c r="A630" s="329" t="s">
        <v>138</v>
      </c>
      <c r="B630" s="301" t="s">
        <v>331</v>
      </c>
      <c r="C630" s="263">
        <v>21393</v>
      </c>
      <c r="D630" s="301" t="s">
        <v>10</v>
      </c>
      <c r="E630" s="330">
        <f>E631</f>
        <v>0</v>
      </c>
      <c r="F630" s="330">
        <f>F631</f>
        <v>200</v>
      </c>
      <c r="G630" s="330">
        <f>E630+F630</f>
        <v>200</v>
      </c>
      <c r="H630" s="331">
        <v>100</v>
      </c>
      <c r="I630" s="5" t="s">
        <v>332</v>
      </c>
    </row>
    <row r="631" spans="1:9" ht="12.75">
      <c r="A631" s="329"/>
      <c r="B631" s="300"/>
      <c r="C631" s="263">
        <v>2231</v>
      </c>
      <c r="D631" s="213" t="s">
        <v>156</v>
      </c>
      <c r="E631" s="299"/>
      <c r="F631" s="299">
        <v>200</v>
      </c>
      <c r="G631" s="332">
        <f>E631+F631</f>
        <v>200</v>
      </c>
      <c r="H631" s="309"/>
      <c r="I631" s="333"/>
    </row>
    <row r="632" spans="1:9" ht="12.75">
      <c r="A632" s="329"/>
      <c r="B632" s="300"/>
      <c r="C632" s="263"/>
      <c r="D632" s="213"/>
      <c r="E632" s="299"/>
      <c r="F632" s="299"/>
      <c r="G632" s="332"/>
      <c r="H632" s="309"/>
      <c r="I632" s="333"/>
    </row>
    <row r="633" spans="1:9" ht="12.75">
      <c r="A633" s="329" t="s">
        <v>138</v>
      </c>
      <c r="B633" s="300" t="s">
        <v>333</v>
      </c>
      <c r="C633" s="263">
        <v>21393</v>
      </c>
      <c r="D633" s="301" t="s">
        <v>10</v>
      </c>
      <c r="E633" s="298">
        <f>SUM(E634:E635)</f>
        <v>50</v>
      </c>
      <c r="F633" s="298">
        <f>SUM(F634:F635)</f>
        <v>0</v>
      </c>
      <c r="G633" s="330">
        <f aca="true" t="shared" si="22" ref="G633:G703">E633+F633</f>
        <v>50</v>
      </c>
      <c r="H633" s="334">
        <v>100</v>
      </c>
      <c r="I633" s="5" t="s">
        <v>332</v>
      </c>
    </row>
    <row r="634" spans="1:9" ht="12.75">
      <c r="A634" s="329"/>
      <c r="B634" s="300"/>
      <c r="C634" s="263">
        <v>2231</v>
      </c>
      <c r="D634" s="335" t="s">
        <v>334</v>
      </c>
      <c r="E634" s="299">
        <v>50</v>
      </c>
      <c r="F634" s="299"/>
      <c r="G634" s="332">
        <f t="shared" si="22"/>
        <v>50</v>
      </c>
      <c r="H634" s="337"/>
      <c r="I634" s="338"/>
    </row>
    <row r="635" spans="1:9" ht="12.75">
      <c r="A635" s="329"/>
      <c r="B635" s="300"/>
      <c r="C635" s="263"/>
      <c r="D635" s="335"/>
      <c r="E635" s="298"/>
      <c r="F635" s="299"/>
      <c r="G635" s="332"/>
      <c r="H635" s="309"/>
      <c r="I635" s="338"/>
    </row>
    <row r="636" spans="1:9" ht="12.75">
      <c r="A636" s="329"/>
      <c r="B636" s="300"/>
      <c r="C636" s="263"/>
      <c r="D636" s="335"/>
      <c r="E636" s="299"/>
      <c r="F636" s="299"/>
      <c r="G636" s="332"/>
      <c r="H636" s="309"/>
      <c r="I636" s="338"/>
    </row>
    <row r="637" spans="1:9" ht="12.75">
      <c r="A637" s="329" t="s">
        <v>54</v>
      </c>
      <c r="B637" s="300" t="s">
        <v>335</v>
      </c>
      <c r="C637" s="263"/>
      <c r="D637" s="301" t="s">
        <v>10</v>
      </c>
      <c r="E637" s="298">
        <f>E638</f>
        <v>0</v>
      </c>
      <c r="F637" s="298">
        <f>F638</f>
        <v>20</v>
      </c>
      <c r="G637" s="330">
        <f t="shared" si="22"/>
        <v>20</v>
      </c>
      <c r="H637" s="309"/>
      <c r="I637" s="5" t="s">
        <v>332</v>
      </c>
    </row>
    <row r="638" spans="1:9" ht="12.75">
      <c r="A638" s="339"/>
      <c r="B638" s="300"/>
      <c r="C638" s="263">
        <v>2314</v>
      </c>
      <c r="D638" s="335" t="s">
        <v>159</v>
      </c>
      <c r="E638" s="298"/>
      <c r="F638" s="299">
        <v>20</v>
      </c>
      <c r="G638" s="332">
        <f t="shared" si="22"/>
        <v>20</v>
      </c>
      <c r="H638" s="309"/>
      <c r="I638" s="333"/>
    </row>
    <row r="639" spans="1:9" ht="12.75">
      <c r="A639" s="14"/>
      <c r="B639" s="300"/>
      <c r="C639" s="263"/>
      <c r="D639" s="335"/>
      <c r="E639" s="299"/>
      <c r="F639" s="299"/>
      <c r="G639" s="332"/>
      <c r="H639" s="309"/>
      <c r="I639" s="333"/>
    </row>
    <row r="640" spans="1:9" ht="12.75">
      <c r="A640" s="329" t="s">
        <v>54</v>
      </c>
      <c r="B640" s="300" t="s">
        <v>336</v>
      </c>
      <c r="C640" s="263"/>
      <c r="D640" s="301" t="s">
        <v>10</v>
      </c>
      <c r="E640" s="298">
        <f>E641</f>
        <v>0</v>
      </c>
      <c r="F640" s="298">
        <f>F641</f>
        <v>10</v>
      </c>
      <c r="G640" s="330">
        <f t="shared" si="22"/>
        <v>10</v>
      </c>
      <c r="H640" s="309"/>
      <c r="I640" s="5" t="s">
        <v>332</v>
      </c>
    </row>
    <row r="641" spans="1:9" ht="12.75">
      <c r="A641" s="329"/>
      <c r="B641" s="300"/>
      <c r="C641" s="263">
        <v>2314</v>
      </c>
      <c r="D641" s="213" t="s">
        <v>159</v>
      </c>
      <c r="E641" s="299"/>
      <c r="F641" s="299">
        <v>10</v>
      </c>
      <c r="G641" s="332">
        <f t="shared" si="22"/>
        <v>10</v>
      </c>
      <c r="H641" s="309"/>
      <c r="I641" s="333"/>
    </row>
    <row r="642" spans="1:9" ht="12.75">
      <c r="A642" s="329"/>
      <c r="B642" s="300"/>
      <c r="C642" s="263"/>
      <c r="D642" s="213"/>
      <c r="E642" s="299"/>
      <c r="F642" s="299"/>
      <c r="G642" s="332"/>
      <c r="H642" s="309"/>
      <c r="I642" s="333"/>
    </row>
    <row r="643" spans="1:9" ht="12.75">
      <c r="A643" s="329" t="s">
        <v>54</v>
      </c>
      <c r="B643" s="300" t="s">
        <v>426</v>
      </c>
      <c r="C643" s="263">
        <v>21393</v>
      </c>
      <c r="D643" s="300" t="s">
        <v>10</v>
      </c>
      <c r="E643" s="298">
        <f>E644+E645</f>
        <v>550</v>
      </c>
      <c r="F643" s="298">
        <f>F644+F645</f>
        <v>0</v>
      </c>
      <c r="G643" s="330">
        <f>E643+F643</f>
        <v>550</v>
      </c>
      <c r="H643" s="309">
        <v>560</v>
      </c>
      <c r="I643" s="5" t="s">
        <v>332</v>
      </c>
    </row>
    <row r="644" spans="1:9" ht="12.75">
      <c r="A644" s="329"/>
      <c r="B644" s="300"/>
      <c r="C644" s="263">
        <v>2231</v>
      </c>
      <c r="D644" s="213" t="s">
        <v>339</v>
      </c>
      <c r="E644" s="299">
        <v>500</v>
      </c>
      <c r="F644" s="299"/>
      <c r="G644" s="332">
        <f>E644+F644</f>
        <v>500</v>
      </c>
      <c r="H644" s="309"/>
      <c r="I644" s="333"/>
    </row>
    <row r="645" spans="1:9" ht="12.75">
      <c r="A645" s="329"/>
      <c r="B645" s="300"/>
      <c r="C645" s="263">
        <v>2314</v>
      </c>
      <c r="D645" s="335" t="s">
        <v>428</v>
      </c>
      <c r="E645" s="299">
        <v>50</v>
      </c>
      <c r="F645" s="299"/>
      <c r="G645" s="332">
        <f>E645+F645</f>
        <v>50</v>
      </c>
      <c r="H645" s="309"/>
      <c r="I645" s="333"/>
    </row>
    <row r="646" spans="1:9" ht="12.75">
      <c r="A646" s="340"/>
      <c r="B646" s="300"/>
      <c r="C646" s="341"/>
      <c r="D646" s="342"/>
      <c r="E646" s="343"/>
      <c r="F646" s="343"/>
      <c r="G646" s="332"/>
      <c r="H646" s="219"/>
      <c r="I646" s="333"/>
    </row>
    <row r="647" spans="1:9" ht="12.75">
      <c r="A647" s="329" t="s">
        <v>54</v>
      </c>
      <c r="B647" s="300" t="s">
        <v>337</v>
      </c>
      <c r="C647" s="263">
        <v>21393</v>
      </c>
      <c r="D647" s="301" t="s">
        <v>10</v>
      </c>
      <c r="E647" s="298">
        <f>E648</f>
        <v>50</v>
      </c>
      <c r="F647" s="298">
        <f>F648</f>
        <v>0</v>
      </c>
      <c r="G647" s="330">
        <f t="shared" si="22"/>
        <v>50</v>
      </c>
      <c r="H647" s="210">
        <v>100</v>
      </c>
      <c r="I647" s="5" t="s">
        <v>332</v>
      </c>
    </row>
    <row r="648" spans="1:9" ht="12.75">
      <c r="A648" s="329"/>
      <c r="B648" s="213"/>
      <c r="C648" s="263">
        <v>2231</v>
      </c>
      <c r="D648" s="335" t="s">
        <v>334</v>
      </c>
      <c r="E648" s="299">
        <v>50</v>
      </c>
      <c r="F648" s="299"/>
      <c r="G648" s="332">
        <f t="shared" si="22"/>
        <v>50</v>
      </c>
      <c r="H648" s="309"/>
      <c r="I648" s="333"/>
    </row>
    <row r="649" spans="1:9" ht="12.75">
      <c r="A649" s="329"/>
      <c r="B649" s="213"/>
      <c r="C649" s="263"/>
      <c r="D649" s="213"/>
      <c r="E649" s="299"/>
      <c r="F649" s="299"/>
      <c r="G649" s="330"/>
      <c r="H649" s="309"/>
      <c r="I649" s="333"/>
    </row>
    <row r="650" spans="1:9" ht="12.75">
      <c r="A650" s="329" t="s">
        <v>53</v>
      </c>
      <c r="B650" s="300" t="s">
        <v>338</v>
      </c>
      <c r="C650" s="325"/>
      <c r="D650" s="301" t="s">
        <v>10</v>
      </c>
      <c r="E650" s="298">
        <f>SUM(E651:E653)</f>
        <v>0</v>
      </c>
      <c r="F650" s="298">
        <f>SUM(F651:F653)</f>
        <v>450</v>
      </c>
      <c r="G650" s="330">
        <f t="shared" si="22"/>
        <v>450</v>
      </c>
      <c r="H650" s="309"/>
      <c r="I650" s="5" t="s">
        <v>332</v>
      </c>
    </row>
    <row r="651" spans="1:9" ht="12.75">
      <c r="A651" s="329"/>
      <c r="B651" s="300"/>
      <c r="C651" s="263">
        <v>2231</v>
      </c>
      <c r="D651" s="213" t="s">
        <v>339</v>
      </c>
      <c r="E651" s="299"/>
      <c r="F651" s="299">
        <v>450</v>
      </c>
      <c r="G651" s="332">
        <f t="shared" si="22"/>
        <v>450</v>
      </c>
      <c r="H651" s="219"/>
      <c r="I651" s="333"/>
    </row>
    <row r="652" spans="1:9" ht="12.75">
      <c r="A652" s="329"/>
      <c r="B652" s="213"/>
      <c r="C652" s="263"/>
      <c r="D652" s="213"/>
      <c r="E652" s="336"/>
      <c r="F652" s="299"/>
      <c r="G652" s="332">
        <f t="shared" si="22"/>
        <v>0</v>
      </c>
      <c r="H652" s="219"/>
      <c r="I652" s="333"/>
    </row>
    <row r="653" spans="1:9" ht="12.75">
      <c r="A653" s="329"/>
      <c r="B653" s="344"/>
      <c r="C653" s="263"/>
      <c r="D653" s="335"/>
      <c r="E653" s="336"/>
      <c r="F653" s="299"/>
      <c r="G653" s="332">
        <f t="shared" si="22"/>
        <v>0</v>
      </c>
      <c r="H653" s="219"/>
      <c r="I653" s="345"/>
    </row>
    <row r="654" spans="1:9" ht="12.75">
      <c r="A654" s="5"/>
      <c r="B654" s="346"/>
      <c r="C654" s="263"/>
      <c r="D654" s="213"/>
      <c r="E654" s="299"/>
      <c r="F654" s="299"/>
      <c r="G654" s="332"/>
      <c r="H654" s="219"/>
      <c r="I654" s="345"/>
    </row>
    <row r="655" spans="1:9" ht="12.75">
      <c r="A655" s="5" t="s">
        <v>53</v>
      </c>
      <c r="B655" s="300" t="s">
        <v>340</v>
      </c>
      <c r="C655" s="263">
        <v>21393</v>
      </c>
      <c r="D655" s="301" t="s">
        <v>10</v>
      </c>
      <c r="E655" s="298">
        <f>SUM(E656)</f>
        <v>100</v>
      </c>
      <c r="F655" s="298">
        <f>SUM(F656)</f>
        <v>0</v>
      </c>
      <c r="G655" s="330">
        <f t="shared" si="22"/>
        <v>100</v>
      </c>
      <c r="H655" s="309">
        <v>150</v>
      </c>
      <c r="I655" s="5" t="s">
        <v>332</v>
      </c>
    </row>
    <row r="656" spans="1:9" ht="12.75">
      <c r="A656" s="14"/>
      <c r="B656" s="300"/>
      <c r="C656" s="263">
        <v>2231</v>
      </c>
      <c r="D656" s="213" t="s">
        <v>341</v>
      </c>
      <c r="E656" s="299">
        <v>100</v>
      </c>
      <c r="F656" s="299"/>
      <c r="G656" s="332">
        <f t="shared" si="22"/>
        <v>100</v>
      </c>
      <c r="H656" s="309"/>
      <c r="I656" s="333"/>
    </row>
    <row r="657" spans="1:9" ht="12.75">
      <c r="A657" s="14"/>
      <c r="B657" s="346"/>
      <c r="C657" s="263"/>
      <c r="D657" s="213"/>
      <c r="E657" s="299"/>
      <c r="F657" s="299"/>
      <c r="G657" s="332"/>
      <c r="H657" s="309"/>
      <c r="I657" s="333"/>
    </row>
    <row r="658" spans="1:9" ht="12.75">
      <c r="A658" s="5" t="s">
        <v>53</v>
      </c>
      <c r="B658" s="346" t="s">
        <v>427</v>
      </c>
      <c r="C658" s="263">
        <v>21393</v>
      </c>
      <c r="D658" s="300" t="s">
        <v>10</v>
      </c>
      <c r="E658" s="298">
        <f>E659+E660</f>
        <v>530</v>
      </c>
      <c r="F658" s="298">
        <f>F659+F660</f>
        <v>0</v>
      </c>
      <c r="G658" s="330">
        <f t="shared" si="22"/>
        <v>530</v>
      </c>
      <c r="H658" s="309">
        <v>560</v>
      </c>
      <c r="I658" s="5" t="s">
        <v>332</v>
      </c>
    </row>
    <row r="659" spans="1:9" ht="12.75">
      <c r="A659" s="14"/>
      <c r="B659" s="346"/>
      <c r="C659" s="263">
        <v>2231</v>
      </c>
      <c r="D659" s="213" t="s">
        <v>339</v>
      </c>
      <c r="E659" s="299">
        <v>500</v>
      </c>
      <c r="F659" s="299"/>
      <c r="G659" s="332">
        <f t="shared" si="22"/>
        <v>500</v>
      </c>
      <c r="H659" s="309"/>
      <c r="I659" s="5"/>
    </row>
    <row r="660" spans="1:9" ht="12.75">
      <c r="A660" s="14"/>
      <c r="B660" s="346"/>
      <c r="C660" s="263">
        <v>2314</v>
      </c>
      <c r="D660" s="335" t="s">
        <v>428</v>
      </c>
      <c r="E660" s="299">
        <v>30</v>
      </c>
      <c r="F660" s="299"/>
      <c r="G660" s="332">
        <f t="shared" si="22"/>
        <v>30</v>
      </c>
      <c r="H660" s="309"/>
      <c r="I660" s="333"/>
    </row>
    <row r="661" spans="1:9" ht="12.75">
      <c r="A661" s="5"/>
      <c r="B661" s="346"/>
      <c r="C661" s="263"/>
      <c r="D661" s="213"/>
      <c r="E661" s="299"/>
      <c r="F661" s="299"/>
      <c r="G661" s="332"/>
      <c r="H661" s="309"/>
      <c r="I661" s="333"/>
    </row>
    <row r="662" spans="1:9" ht="12.75">
      <c r="A662" s="347" t="s">
        <v>53</v>
      </c>
      <c r="B662" s="300" t="s">
        <v>333</v>
      </c>
      <c r="C662" s="325"/>
      <c r="D662" s="301" t="s">
        <v>10</v>
      </c>
      <c r="E662" s="298">
        <f>E663</f>
        <v>25</v>
      </c>
      <c r="F662" s="298">
        <f>F663</f>
        <v>0</v>
      </c>
      <c r="G662" s="330">
        <f t="shared" si="22"/>
        <v>25</v>
      </c>
      <c r="H662" s="309">
        <v>50</v>
      </c>
      <c r="I662" s="5" t="s">
        <v>332</v>
      </c>
    </row>
    <row r="663" spans="1:9" ht="12.75">
      <c r="A663" s="329"/>
      <c r="B663" s="300"/>
      <c r="C663" s="263">
        <v>2231</v>
      </c>
      <c r="D663" s="335" t="s">
        <v>334</v>
      </c>
      <c r="E663" s="299">
        <v>25</v>
      </c>
      <c r="F663" s="299"/>
      <c r="G663" s="332">
        <f t="shared" si="22"/>
        <v>25</v>
      </c>
      <c r="H663" s="309"/>
      <c r="I663" s="333"/>
    </row>
    <row r="664" spans="1:9" ht="12.75">
      <c r="A664" s="329"/>
      <c r="B664" s="300"/>
      <c r="C664" s="263"/>
      <c r="D664" s="213"/>
      <c r="E664" s="299"/>
      <c r="F664" s="299"/>
      <c r="G664" s="332"/>
      <c r="H664" s="309"/>
      <c r="I664" s="333"/>
    </row>
    <row r="665" spans="1:9" ht="12.75">
      <c r="A665" s="329" t="s">
        <v>154</v>
      </c>
      <c r="B665" s="300" t="s">
        <v>342</v>
      </c>
      <c r="C665" s="263"/>
      <c r="D665" s="301" t="s">
        <v>10</v>
      </c>
      <c r="E665" s="298">
        <f>E666+E667+E668</f>
        <v>0</v>
      </c>
      <c r="F665" s="298">
        <f>F666+F667+F668</f>
        <v>207.5</v>
      </c>
      <c r="G665" s="330">
        <f t="shared" si="22"/>
        <v>207.5</v>
      </c>
      <c r="H665" s="309"/>
      <c r="I665" s="5" t="s">
        <v>332</v>
      </c>
    </row>
    <row r="666" spans="1:9" ht="12.75">
      <c r="A666" s="329"/>
      <c r="B666" s="300"/>
      <c r="C666" s="263">
        <v>1150</v>
      </c>
      <c r="D666" s="335" t="s">
        <v>343</v>
      </c>
      <c r="E666" s="299"/>
      <c r="F666" s="299">
        <v>150</v>
      </c>
      <c r="G666" s="332">
        <f t="shared" si="22"/>
        <v>150</v>
      </c>
      <c r="H666" s="219"/>
      <c r="I666" s="345"/>
    </row>
    <row r="667" spans="1:9" ht="12.75">
      <c r="A667" s="329"/>
      <c r="B667" s="300"/>
      <c r="C667" s="263">
        <v>1210</v>
      </c>
      <c r="D667" s="335" t="s">
        <v>33</v>
      </c>
      <c r="E667" s="299"/>
      <c r="F667" s="299">
        <v>7.5</v>
      </c>
      <c r="G667" s="332">
        <f t="shared" si="22"/>
        <v>7.5</v>
      </c>
      <c r="H667" s="219"/>
      <c r="I667" s="345"/>
    </row>
    <row r="668" spans="1:9" ht="12.75">
      <c r="A668" s="329"/>
      <c r="B668" s="300"/>
      <c r="C668" s="263">
        <v>2314</v>
      </c>
      <c r="D668" s="213" t="s">
        <v>344</v>
      </c>
      <c r="E668" s="299"/>
      <c r="F668" s="299">
        <v>50</v>
      </c>
      <c r="G668" s="332">
        <f t="shared" si="22"/>
        <v>50</v>
      </c>
      <c r="H668" s="309"/>
      <c r="I668" s="333"/>
    </row>
    <row r="669" spans="1:9" ht="12.75">
      <c r="A669" s="329"/>
      <c r="B669" s="300"/>
      <c r="C669" s="325"/>
      <c r="D669" s="300"/>
      <c r="E669" s="298"/>
      <c r="F669" s="298"/>
      <c r="G669" s="332"/>
      <c r="H669" s="219"/>
      <c r="I669" s="333"/>
    </row>
    <row r="670" spans="1:9" ht="12.75">
      <c r="A670" s="329" t="s">
        <v>91</v>
      </c>
      <c r="B670" s="342" t="s">
        <v>345</v>
      </c>
      <c r="C670" s="263"/>
      <c r="D670" s="301" t="s">
        <v>10</v>
      </c>
      <c r="E670" s="298">
        <f>E671+E672+E673</f>
        <v>0</v>
      </c>
      <c r="F670" s="298">
        <f>F671+F672+F673</f>
        <v>137.15</v>
      </c>
      <c r="G670" s="330">
        <f t="shared" si="22"/>
        <v>137.15</v>
      </c>
      <c r="H670" s="337"/>
      <c r="I670" s="5" t="s">
        <v>332</v>
      </c>
    </row>
    <row r="671" spans="1:9" ht="12.75">
      <c r="A671" s="329"/>
      <c r="B671" s="300"/>
      <c r="C671" s="263">
        <v>1150</v>
      </c>
      <c r="D671" s="335" t="s">
        <v>31</v>
      </c>
      <c r="E671" s="299"/>
      <c r="F671" s="299">
        <v>83</v>
      </c>
      <c r="G671" s="332">
        <f t="shared" si="22"/>
        <v>83</v>
      </c>
      <c r="H671" s="337"/>
      <c r="I671" s="333"/>
    </row>
    <row r="672" spans="1:9" ht="12.75">
      <c r="A672" s="329"/>
      <c r="B672" s="300"/>
      <c r="C672" s="263">
        <v>1210</v>
      </c>
      <c r="D672" s="335" t="s">
        <v>33</v>
      </c>
      <c r="E672" s="299"/>
      <c r="F672" s="299">
        <v>4.15</v>
      </c>
      <c r="G672" s="332">
        <f t="shared" si="22"/>
        <v>4.15</v>
      </c>
      <c r="H672" s="337"/>
      <c r="I672" s="333"/>
    </row>
    <row r="673" spans="1:9" ht="12.75">
      <c r="A673" s="329"/>
      <c r="B673" s="300"/>
      <c r="C673" s="263">
        <v>2314</v>
      </c>
      <c r="D673" s="335" t="s">
        <v>104</v>
      </c>
      <c r="E673" s="299"/>
      <c r="F673" s="299">
        <v>50</v>
      </c>
      <c r="G673" s="332">
        <f t="shared" si="22"/>
        <v>50</v>
      </c>
      <c r="H673" s="337"/>
      <c r="I673" s="333"/>
    </row>
    <row r="674" spans="1:9" ht="12.75">
      <c r="A674" s="329"/>
      <c r="B674" s="300"/>
      <c r="C674" s="263"/>
      <c r="D674" s="335"/>
      <c r="E674" s="299"/>
      <c r="F674" s="299"/>
      <c r="G674" s="332"/>
      <c r="H674" s="348"/>
      <c r="I674" s="333"/>
    </row>
    <row r="675" spans="1:9" ht="12.75">
      <c r="A675" s="329" t="s">
        <v>154</v>
      </c>
      <c r="B675" s="300" t="s">
        <v>346</v>
      </c>
      <c r="C675" s="263"/>
      <c r="D675" s="301" t="s">
        <v>10</v>
      </c>
      <c r="E675" s="298">
        <f>E676+E677</f>
        <v>0</v>
      </c>
      <c r="F675" s="298">
        <f>F676+F677</f>
        <v>105</v>
      </c>
      <c r="G675" s="330">
        <f t="shared" si="22"/>
        <v>105</v>
      </c>
      <c r="H675" s="348"/>
      <c r="I675" s="5" t="s">
        <v>332</v>
      </c>
    </row>
    <row r="676" spans="1:9" ht="12.75">
      <c r="A676" s="329"/>
      <c r="B676" s="300"/>
      <c r="C676" s="263">
        <v>1150</v>
      </c>
      <c r="D676" s="335" t="s">
        <v>343</v>
      </c>
      <c r="E676" s="299"/>
      <c r="F676" s="299">
        <v>100</v>
      </c>
      <c r="G676" s="332">
        <f t="shared" si="22"/>
        <v>100</v>
      </c>
      <c r="H676" s="309"/>
      <c r="I676" s="338"/>
    </row>
    <row r="677" spans="1:9" ht="12.75">
      <c r="A677" s="329"/>
      <c r="B677" s="300"/>
      <c r="C677" s="263">
        <v>1210</v>
      </c>
      <c r="D677" s="335" t="s">
        <v>33</v>
      </c>
      <c r="E677" s="299"/>
      <c r="F677" s="299">
        <v>5</v>
      </c>
      <c r="G677" s="332">
        <f t="shared" si="22"/>
        <v>5</v>
      </c>
      <c r="H677" s="309"/>
      <c r="I677" s="338"/>
    </row>
    <row r="678" spans="1:9" ht="12.75">
      <c r="A678" s="329"/>
      <c r="B678" s="300"/>
      <c r="C678" s="263"/>
      <c r="D678" s="213"/>
      <c r="E678" s="299"/>
      <c r="F678" s="299"/>
      <c r="G678" s="332"/>
      <c r="H678" s="309"/>
      <c r="I678" s="338"/>
    </row>
    <row r="679" spans="1:9" ht="12.75">
      <c r="A679" s="329" t="s">
        <v>288</v>
      </c>
      <c r="B679" s="300" t="s">
        <v>347</v>
      </c>
      <c r="C679" s="325"/>
      <c r="D679" s="300" t="s">
        <v>10</v>
      </c>
      <c r="E679" s="298">
        <f>E680+E681</f>
        <v>0</v>
      </c>
      <c r="F679" s="298">
        <f>F680+F681</f>
        <v>320</v>
      </c>
      <c r="G679" s="330">
        <f t="shared" si="22"/>
        <v>320</v>
      </c>
      <c r="H679" s="219"/>
      <c r="I679" s="5" t="s">
        <v>332</v>
      </c>
    </row>
    <row r="680" spans="1:9" ht="12.75">
      <c r="A680" s="329"/>
      <c r="B680" s="300"/>
      <c r="C680" s="263">
        <v>2231</v>
      </c>
      <c r="D680" s="335" t="s">
        <v>156</v>
      </c>
      <c r="E680" s="336"/>
      <c r="F680" s="299">
        <v>300</v>
      </c>
      <c r="G680" s="332">
        <f t="shared" si="22"/>
        <v>300</v>
      </c>
      <c r="H680" s="219"/>
      <c r="I680" s="333"/>
    </row>
    <row r="681" spans="1:9" ht="12.75">
      <c r="A681" s="329"/>
      <c r="B681" s="300"/>
      <c r="C681" s="263">
        <v>2314</v>
      </c>
      <c r="D681" s="335" t="s">
        <v>159</v>
      </c>
      <c r="E681" s="336"/>
      <c r="F681" s="299">
        <v>20</v>
      </c>
      <c r="G681" s="332">
        <f t="shared" si="22"/>
        <v>20</v>
      </c>
      <c r="H681" s="219"/>
      <c r="I681" s="345"/>
    </row>
    <row r="682" spans="1:9" ht="12.75">
      <c r="A682" s="329"/>
      <c r="B682" s="300"/>
      <c r="C682" s="263"/>
      <c r="D682" s="213"/>
      <c r="E682" s="298"/>
      <c r="F682" s="299"/>
      <c r="G682" s="332"/>
      <c r="H682" s="219"/>
      <c r="I682" s="333"/>
    </row>
    <row r="683" spans="1:9" ht="12.75">
      <c r="A683" s="329" t="s">
        <v>64</v>
      </c>
      <c r="B683" s="300" t="s">
        <v>348</v>
      </c>
      <c r="C683" s="263"/>
      <c r="D683" s="300" t="s">
        <v>10</v>
      </c>
      <c r="E683" s="298">
        <f>SUM(E684:E687)</f>
        <v>0</v>
      </c>
      <c r="F683" s="298">
        <f>SUM(F684:F687)</f>
        <v>449.75</v>
      </c>
      <c r="G683" s="330">
        <f t="shared" si="22"/>
        <v>449.75</v>
      </c>
      <c r="H683" s="219"/>
      <c r="I683" s="5" t="s">
        <v>332</v>
      </c>
    </row>
    <row r="684" spans="1:9" ht="12.75">
      <c r="A684" s="329"/>
      <c r="B684" s="300" t="s">
        <v>349</v>
      </c>
      <c r="C684" s="263">
        <v>1150</v>
      </c>
      <c r="D684" s="213" t="s">
        <v>350</v>
      </c>
      <c r="E684" s="336"/>
      <c r="F684" s="299">
        <v>295</v>
      </c>
      <c r="G684" s="332">
        <f t="shared" si="22"/>
        <v>295</v>
      </c>
      <c r="H684" s="309"/>
      <c r="I684" s="333"/>
    </row>
    <row r="685" spans="1:9" ht="12.75">
      <c r="A685" s="329"/>
      <c r="B685" s="300"/>
      <c r="C685" s="263">
        <v>1210</v>
      </c>
      <c r="D685" s="335" t="s">
        <v>33</v>
      </c>
      <c r="E685" s="336"/>
      <c r="F685" s="299">
        <v>14.75</v>
      </c>
      <c r="G685" s="332">
        <f t="shared" si="22"/>
        <v>14.75</v>
      </c>
      <c r="H685" s="309"/>
      <c r="I685" s="333"/>
    </row>
    <row r="686" spans="1:9" ht="12.75">
      <c r="A686" s="329"/>
      <c r="B686" s="300"/>
      <c r="C686" s="263">
        <v>2264</v>
      </c>
      <c r="D686" s="213" t="s">
        <v>351</v>
      </c>
      <c r="E686" s="336"/>
      <c r="F686" s="299">
        <v>40</v>
      </c>
      <c r="G686" s="332">
        <f t="shared" si="22"/>
        <v>40</v>
      </c>
      <c r="H686" s="309"/>
      <c r="I686" s="333"/>
    </row>
    <row r="687" spans="1:9" ht="12.75">
      <c r="A687" s="329"/>
      <c r="B687" s="300"/>
      <c r="C687" s="263">
        <v>2231</v>
      </c>
      <c r="D687" s="213" t="s">
        <v>156</v>
      </c>
      <c r="E687" s="336"/>
      <c r="F687" s="299">
        <v>100</v>
      </c>
      <c r="G687" s="332">
        <f t="shared" si="22"/>
        <v>100</v>
      </c>
      <c r="H687" s="309"/>
      <c r="I687" s="333"/>
    </row>
    <row r="688" spans="1:9" ht="12.75">
      <c r="A688" s="329"/>
      <c r="B688" s="300"/>
      <c r="C688" s="325"/>
      <c r="D688" s="300"/>
      <c r="E688" s="298"/>
      <c r="F688" s="298"/>
      <c r="G688" s="332"/>
      <c r="H688" s="309"/>
      <c r="I688" s="333"/>
    </row>
    <row r="689" spans="1:9" ht="12.75">
      <c r="A689" s="329" t="s">
        <v>35</v>
      </c>
      <c r="B689" s="300" t="s">
        <v>352</v>
      </c>
      <c r="C689" s="263"/>
      <c r="D689" s="300" t="s">
        <v>10</v>
      </c>
      <c r="E689" s="298">
        <f>E690</f>
        <v>0</v>
      </c>
      <c r="F689" s="298">
        <f>F690</f>
        <v>250</v>
      </c>
      <c r="G689" s="330">
        <f t="shared" si="22"/>
        <v>250</v>
      </c>
      <c r="H689" s="309"/>
      <c r="I689" s="5" t="s">
        <v>332</v>
      </c>
    </row>
    <row r="690" spans="1:9" ht="12.75">
      <c r="A690" s="329"/>
      <c r="B690" s="300"/>
      <c r="C690" s="263">
        <v>2231</v>
      </c>
      <c r="D690" s="335" t="s">
        <v>156</v>
      </c>
      <c r="E690" s="299"/>
      <c r="F690" s="299">
        <v>250</v>
      </c>
      <c r="G690" s="332">
        <f t="shared" si="22"/>
        <v>250</v>
      </c>
      <c r="H690" s="309"/>
      <c r="I690" s="333"/>
    </row>
    <row r="691" spans="1:9" ht="12.75">
      <c r="A691" s="329"/>
      <c r="B691" s="300"/>
      <c r="C691" s="263"/>
      <c r="D691" s="213"/>
      <c r="E691" s="299"/>
      <c r="F691" s="299"/>
      <c r="G691" s="332"/>
      <c r="H691" s="309"/>
      <c r="I691" s="333"/>
    </row>
    <row r="692" spans="1:9" ht="12.75">
      <c r="A692" s="329"/>
      <c r="B692" s="342"/>
      <c r="C692" s="325"/>
      <c r="D692" s="301"/>
      <c r="E692" s="298"/>
      <c r="F692" s="298"/>
      <c r="G692" s="332"/>
      <c r="H692" s="219"/>
      <c r="I692" s="5" t="s">
        <v>332</v>
      </c>
    </row>
    <row r="693" spans="1:9" ht="12.75">
      <c r="A693" s="329"/>
      <c r="B693" s="300"/>
      <c r="C693" s="325"/>
      <c r="D693" s="301"/>
      <c r="E693" s="298"/>
      <c r="F693" s="298"/>
      <c r="G693" s="332"/>
      <c r="H693" s="309"/>
      <c r="I693" s="333"/>
    </row>
    <row r="694" spans="1:9" ht="12.75">
      <c r="A694" s="340" t="s">
        <v>35</v>
      </c>
      <c r="B694" s="300" t="s">
        <v>353</v>
      </c>
      <c r="C694" s="263"/>
      <c r="D694" s="300" t="s">
        <v>10</v>
      </c>
      <c r="E694" s="343">
        <f>E695</f>
        <v>0</v>
      </c>
      <c r="F694" s="343">
        <f>F695</f>
        <v>20</v>
      </c>
      <c r="G694" s="330">
        <f t="shared" si="22"/>
        <v>20</v>
      </c>
      <c r="H694" s="309"/>
      <c r="I694" s="5" t="s">
        <v>332</v>
      </c>
    </row>
    <row r="695" spans="1:9" ht="12.75">
      <c r="A695" s="329"/>
      <c r="B695" s="300"/>
      <c r="C695" s="263">
        <v>2314</v>
      </c>
      <c r="D695" s="335" t="s">
        <v>354</v>
      </c>
      <c r="E695" s="299"/>
      <c r="F695" s="299">
        <v>20</v>
      </c>
      <c r="G695" s="332">
        <f t="shared" si="22"/>
        <v>20</v>
      </c>
      <c r="H695" s="210"/>
      <c r="I695" s="24"/>
    </row>
    <row r="696" spans="1:9" ht="12.75">
      <c r="A696" s="329"/>
      <c r="B696" s="300"/>
      <c r="C696" s="263"/>
      <c r="D696" s="335"/>
      <c r="E696" s="299"/>
      <c r="F696" s="299"/>
      <c r="G696" s="330"/>
      <c r="H696" s="309"/>
      <c r="I696" s="24"/>
    </row>
    <row r="697" spans="1:9" ht="12.75">
      <c r="A697" s="329" t="s">
        <v>355</v>
      </c>
      <c r="B697" s="300" t="s">
        <v>356</v>
      </c>
      <c r="C697" s="263"/>
      <c r="D697" s="300" t="s">
        <v>10</v>
      </c>
      <c r="E697" s="298">
        <f>E698+E699</f>
        <v>0</v>
      </c>
      <c r="F697" s="298">
        <f>F698+F699</f>
        <v>850</v>
      </c>
      <c r="G697" s="330">
        <f t="shared" si="22"/>
        <v>850</v>
      </c>
      <c r="H697" s="309"/>
      <c r="I697" s="5" t="s">
        <v>332</v>
      </c>
    </row>
    <row r="698" spans="1:9" ht="12.75">
      <c r="A698" s="329"/>
      <c r="B698" s="325"/>
      <c r="C698" s="263">
        <v>2231</v>
      </c>
      <c r="D698" s="213" t="s">
        <v>156</v>
      </c>
      <c r="E698" s="298"/>
      <c r="F698" s="299">
        <v>850</v>
      </c>
      <c r="G698" s="332">
        <f t="shared" si="22"/>
        <v>850</v>
      </c>
      <c r="H698" s="309"/>
      <c r="I698" s="333"/>
    </row>
    <row r="699" spans="1:9" ht="12.75">
      <c r="A699" s="329"/>
      <c r="B699" s="300"/>
      <c r="C699" s="263"/>
      <c r="D699" s="213"/>
      <c r="E699" s="326"/>
      <c r="F699" s="299"/>
      <c r="G699" s="332">
        <f t="shared" si="22"/>
        <v>0</v>
      </c>
      <c r="H699" s="219"/>
      <c r="I699" s="24"/>
    </row>
    <row r="700" spans="1:9" ht="12.75">
      <c r="A700" s="329"/>
      <c r="B700" s="300"/>
      <c r="C700" s="325"/>
      <c r="D700" s="300"/>
      <c r="E700" s="298"/>
      <c r="F700" s="298"/>
      <c r="G700" s="332"/>
      <c r="H700" s="337"/>
      <c r="I700" s="333"/>
    </row>
    <row r="701" spans="1:9" ht="12.75">
      <c r="A701" s="329" t="s">
        <v>319</v>
      </c>
      <c r="B701" s="300" t="s">
        <v>357</v>
      </c>
      <c r="C701" s="263"/>
      <c r="D701" s="301" t="s">
        <v>10</v>
      </c>
      <c r="E701" s="298">
        <f>SUM(E702:E704)</f>
        <v>0</v>
      </c>
      <c r="F701" s="298">
        <f>SUM(F702:F704)</f>
        <v>1700</v>
      </c>
      <c r="G701" s="330">
        <f t="shared" si="22"/>
        <v>1700</v>
      </c>
      <c r="H701" s="309"/>
      <c r="I701" s="5" t="s">
        <v>332</v>
      </c>
    </row>
    <row r="702" spans="1:9" ht="12.75">
      <c r="A702" s="329"/>
      <c r="B702" s="300"/>
      <c r="C702" s="263">
        <v>2231</v>
      </c>
      <c r="D702" s="213" t="s">
        <v>156</v>
      </c>
      <c r="E702" s="299"/>
      <c r="F702" s="299">
        <v>1600</v>
      </c>
      <c r="G702" s="332">
        <f t="shared" si="22"/>
        <v>1600</v>
      </c>
      <c r="H702" s="219"/>
      <c r="I702" s="333"/>
    </row>
    <row r="703" spans="1:9" ht="12.75">
      <c r="A703" s="329"/>
      <c r="B703" s="300"/>
      <c r="C703" s="263">
        <v>2314</v>
      </c>
      <c r="D703" s="213" t="s">
        <v>75</v>
      </c>
      <c r="E703" s="299"/>
      <c r="F703" s="299">
        <v>50</v>
      </c>
      <c r="G703" s="332">
        <f t="shared" si="22"/>
        <v>50</v>
      </c>
      <c r="H703" s="219"/>
      <c r="I703" s="333"/>
    </row>
    <row r="704" spans="1:9" ht="12.75">
      <c r="A704" s="329"/>
      <c r="B704" s="300"/>
      <c r="C704" s="263">
        <v>2314</v>
      </c>
      <c r="D704" s="213" t="s">
        <v>358</v>
      </c>
      <c r="E704" s="299"/>
      <c r="F704" s="299">
        <v>50</v>
      </c>
      <c r="G704" s="332">
        <f>E704+F704</f>
        <v>50</v>
      </c>
      <c r="H704" s="219"/>
      <c r="I704" s="333"/>
    </row>
    <row r="705" spans="1:9" ht="12.75">
      <c r="A705" s="329"/>
      <c r="B705" s="300"/>
      <c r="C705" s="325"/>
      <c r="D705" s="300"/>
      <c r="E705" s="298"/>
      <c r="F705" s="298"/>
      <c r="G705" s="332"/>
      <c r="H705" s="219"/>
      <c r="I705" s="333"/>
    </row>
    <row r="706" spans="1:9" ht="12.75">
      <c r="A706" s="329" t="s">
        <v>359</v>
      </c>
      <c r="B706" s="300" t="s">
        <v>360</v>
      </c>
      <c r="C706" s="263"/>
      <c r="D706" s="301" t="s">
        <v>10</v>
      </c>
      <c r="E706" s="298">
        <f>E707+E708</f>
        <v>0</v>
      </c>
      <c r="F706" s="298">
        <f>F707+F708</f>
        <v>87.15</v>
      </c>
      <c r="G706" s="330">
        <f>E706+F706</f>
        <v>87.15</v>
      </c>
      <c r="H706" s="309"/>
      <c r="I706" s="5" t="s">
        <v>332</v>
      </c>
    </row>
    <row r="707" spans="1:9" ht="12.75">
      <c r="A707" s="329"/>
      <c r="B707" s="300"/>
      <c r="C707" s="263">
        <v>1150</v>
      </c>
      <c r="D707" s="335" t="s">
        <v>361</v>
      </c>
      <c r="E707" s="299"/>
      <c r="F707" s="299">
        <v>83</v>
      </c>
      <c r="G707" s="332">
        <f>E707+F707</f>
        <v>83</v>
      </c>
      <c r="H707" s="219"/>
      <c r="I707" s="345"/>
    </row>
    <row r="708" spans="1:9" ht="12.75">
      <c r="A708" s="329"/>
      <c r="B708" s="300"/>
      <c r="C708" s="263">
        <v>1210</v>
      </c>
      <c r="D708" s="335" t="s">
        <v>33</v>
      </c>
      <c r="E708" s="299"/>
      <c r="F708" s="299">
        <v>4.15</v>
      </c>
      <c r="G708" s="332">
        <f>E708+F708</f>
        <v>4.15</v>
      </c>
      <c r="H708" s="219"/>
      <c r="I708" s="345"/>
    </row>
    <row r="709" spans="1:9" ht="12.75">
      <c r="A709" s="329"/>
      <c r="B709" s="300"/>
      <c r="C709" s="263"/>
      <c r="D709" s="213"/>
      <c r="E709" s="299"/>
      <c r="F709" s="299"/>
      <c r="G709" s="299"/>
      <c r="H709" s="219"/>
      <c r="I709" s="345"/>
    </row>
    <row r="710" spans="1:9" ht="12.75">
      <c r="A710" s="329" t="s">
        <v>322</v>
      </c>
      <c r="B710" s="300" t="s">
        <v>362</v>
      </c>
      <c r="C710" s="325"/>
      <c r="D710" s="301" t="s">
        <v>10</v>
      </c>
      <c r="E710" s="298">
        <f>E711</f>
        <v>0</v>
      </c>
      <c r="F710" s="298">
        <f>F711</f>
        <v>400</v>
      </c>
      <c r="G710" s="298">
        <f>E710+F710</f>
        <v>400</v>
      </c>
      <c r="H710" s="219"/>
      <c r="I710" s="5" t="s">
        <v>332</v>
      </c>
    </row>
    <row r="711" spans="1:9" ht="12.75">
      <c r="A711" s="329"/>
      <c r="B711" s="300"/>
      <c r="C711" s="263">
        <v>2233</v>
      </c>
      <c r="D711" s="213" t="s">
        <v>249</v>
      </c>
      <c r="E711" s="299"/>
      <c r="F711" s="299">
        <v>400</v>
      </c>
      <c r="G711" s="299">
        <f>E711+F711</f>
        <v>400</v>
      </c>
      <c r="H711" s="219"/>
      <c r="I711" s="333"/>
    </row>
    <row r="712" spans="1:9" ht="12.75">
      <c r="A712" s="329"/>
      <c r="B712" s="300"/>
      <c r="C712" s="263"/>
      <c r="D712" s="213"/>
      <c r="E712" s="299"/>
      <c r="F712" s="299"/>
      <c r="G712" s="299"/>
      <c r="H712" s="219"/>
      <c r="I712" s="349"/>
    </row>
    <row r="713" spans="1:9" ht="12.75">
      <c r="A713" s="329" t="s">
        <v>116</v>
      </c>
      <c r="B713" s="300" t="s">
        <v>363</v>
      </c>
      <c r="C713" s="263"/>
      <c r="D713" s="301" t="s">
        <v>10</v>
      </c>
      <c r="E713" s="298">
        <f>E714+E715</f>
        <v>0</v>
      </c>
      <c r="F713" s="298">
        <f>F714+F715</f>
        <v>60</v>
      </c>
      <c r="G713" s="298">
        <f aca="true" t="shared" si="23" ref="G713:G727">E713+F713</f>
        <v>60</v>
      </c>
      <c r="H713" s="309"/>
      <c r="I713" s="5" t="s">
        <v>332</v>
      </c>
    </row>
    <row r="714" spans="1:9" ht="12.75">
      <c r="A714" s="329"/>
      <c r="B714" s="300"/>
      <c r="C714" s="263">
        <v>2231</v>
      </c>
      <c r="D714" s="335" t="s">
        <v>341</v>
      </c>
      <c r="E714" s="298"/>
      <c r="F714" s="299">
        <v>60</v>
      </c>
      <c r="G714" s="299">
        <f t="shared" si="23"/>
        <v>60</v>
      </c>
      <c r="H714" s="309"/>
      <c r="I714" s="333"/>
    </row>
    <row r="715" spans="1:9" ht="12.75">
      <c r="A715" s="329"/>
      <c r="B715" s="300"/>
      <c r="C715" s="263"/>
      <c r="D715" s="335"/>
      <c r="E715" s="299"/>
      <c r="F715" s="299"/>
      <c r="G715" s="299">
        <f t="shared" si="23"/>
        <v>0</v>
      </c>
      <c r="H715" s="219"/>
      <c r="I715" s="333"/>
    </row>
    <row r="716" spans="1:9" ht="12.75">
      <c r="A716" s="329"/>
      <c r="B716" s="300"/>
      <c r="C716" s="263"/>
      <c r="D716" s="213"/>
      <c r="E716" s="298"/>
      <c r="F716" s="299"/>
      <c r="G716" s="299"/>
      <c r="H716" s="219"/>
      <c r="I716" s="333"/>
    </row>
    <row r="717" spans="1:9" ht="12.75">
      <c r="A717" s="329" t="s">
        <v>364</v>
      </c>
      <c r="B717" s="300" t="s">
        <v>365</v>
      </c>
      <c r="C717" s="263"/>
      <c r="D717" s="301" t="s">
        <v>10</v>
      </c>
      <c r="E717" s="298">
        <f>E718+E719</f>
        <v>0</v>
      </c>
      <c r="F717" s="298">
        <f>F718+F719</f>
        <v>87</v>
      </c>
      <c r="G717" s="298">
        <f t="shared" si="23"/>
        <v>87</v>
      </c>
      <c r="H717" s="309"/>
      <c r="I717" s="5" t="s">
        <v>332</v>
      </c>
    </row>
    <row r="718" spans="1:9" ht="12.75">
      <c r="A718" s="329"/>
      <c r="B718" s="300"/>
      <c r="C718" s="263">
        <v>1150</v>
      </c>
      <c r="D718" s="335" t="s">
        <v>361</v>
      </c>
      <c r="E718" s="298"/>
      <c r="F718" s="299">
        <v>83</v>
      </c>
      <c r="G718" s="299">
        <f t="shared" si="23"/>
        <v>83</v>
      </c>
      <c r="H718" s="309"/>
      <c r="I718" s="333"/>
    </row>
    <row r="719" spans="1:9" ht="12.75">
      <c r="A719" s="329"/>
      <c r="B719" s="300"/>
      <c r="C719" s="263">
        <v>1210</v>
      </c>
      <c r="D719" s="335" t="s">
        <v>33</v>
      </c>
      <c r="E719" s="298"/>
      <c r="F719" s="299">
        <v>4</v>
      </c>
      <c r="G719" s="299">
        <f t="shared" si="23"/>
        <v>4</v>
      </c>
      <c r="H719" s="309"/>
      <c r="I719" s="333"/>
    </row>
    <row r="720" spans="1:9" ht="12.75">
      <c r="A720" s="329"/>
      <c r="B720" s="300"/>
      <c r="C720" s="263"/>
      <c r="D720" s="335"/>
      <c r="E720" s="298"/>
      <c r="F720" s="299"/>
      <c r="G720" s="299"/>
      <c r="H720" s="309"/>
      <c r="I720" s="333"/>
    </row>
    <row r="721" spans="1:9" ht="12.75">
      <c r="A721" s="329" t="s">
        <v>52</v>
      </c>
      <c r="B721" s="300" t="s">
        <v>427</v>
      </c>
      <c r="C721" s="263">
        <v>21393</v>
      </c>
      <c r="D721" s="301" t="s">
        <v>10</v>
      </c>
      <c r="E721" s="298">
        <f>E722+E723</f>
        <v>530</v>
      </c>
      <c r="F721" s="298">
        <f>F722+F723</f>
        <v>0</v>
      </c>
      <c r="G721" s="298">
        <f>E721+F721</f>
        <v>530</v>
      </c>
      <c r="H721" s="309">
        <v>600</v>
      </c>
      <c r="I721" s="5" t="s">
        <v>332</v>
      </c>
    </row>
    <row r="722" spans="1:9" ht="12.75">
      <c r="A722" s="329"/>
      <c r="B722" s="300"/>
      <c r="C722" s="263">
        <v>2231</v>
      </c>
      <c r="D722" s="335" t="s">
        <v>339</v>
      </c>
      <c r="E722" s="299">
        <v>500</v>
      </c>
      <c r="F722" s="299"/>
      <c r="G722" s="299">
        <f>E722+F722</f>
        <v>500</v>
      </c>
      <c r="H722" s="309"/>
      <c r="I722" s="333"/>
    </row>
    <row r="723" spans="1:9" ht="12.75">
      <c r="A723" s="329"/>
      <c r="B723" s="300"/>
      <c r="C723" s="263">
        <v>2314</v>
      </c>
      <c r="D723" s="335" t="s">
        <v>428</v>
      </c>
      <c r="E723" s="299">
        <v>30</v>
      </c>
      <c r="F723" s="299"/>
      <c r="G723" s="299">
        <f>E723+F723</f>
        <v>30</v>
      </c>
      <c r="H723" s="309"/>
      <c r="I723" s="333"/>
    </row>
    <row r="724" spans="1:9" ht="12.75">
      <c r="A724" s="329"/>
      <c r="B724" s="300"/>
      <c r="C724" s="263"/>
      <c r="D724" s="213"/>
      <c r="E724" s="299"/>
      <c r="F724" s="299"/>
      <c r="G724" s="299"/>
      <c r="H724" s="309"/>
      <c r="I724" s="333"/>
    </row>
    <row r="725" spans="1:9" ht="12.75">
      <c r="A725" s="329" t="s">
        <v>51</v>
      </c>
      <c r="B725" s="300" t="s">
        <v>366</v>
      </c>
      <c r="C725" s="263"/>
      <c r="D725" s="301" t="s">
        <v>10</v>
      </c>
      <c r="E725" s="298">
        <f>E726+E727</f>
        <v>0</v>
      </c>
      <c r="F725" s="298">
        <f>F726+F727</f>
        <v>87</v>
      </c>
      <c r="G725" s="298">
        <f t="shared" si="23"/>
        <v>87</v>
      </c>
      <c r="H725" s="309"/>
      <c r="I725" s="5" t="s">
        <v>332</v>
      </c>
    </row>
    <row r="726" spans="1:9" ht="12.75">
      <c r="A726" s="329"/>
      <c r="B726" s="300"/>
      <c r="C726" s="263">
        <v>1150</v>
      </c>
      <c r="D726" s="335" t="s">
        <v>31</v>
      </c>
      <c r="E726" s="299"/>
      <c r="F726" s="299">
        <v>83</v>
      </c>
      <c r="G726" s="299">
        <f t="shared" si="23"/>
        <v>83</v>
      </c>
      <c r="H726" s="309"/>
      <c r="I726" s="333"/>
    </row>
    <row r="727" spans="1:9" ht="12.75">
      <c r="A727" s="329"/>
      <c r="B727" s="300"/>
      <c r="C727" s="263">
        <v>1210</v>
      </c>
      <c r="D727" s="335" t="s">
        <v>33</v>
      </c>
      <c r="E727" s="299"/>
      <c r="F727" s="299">
        <v>4</v>
      </c>
      <c r="G727" s="299">
        <f t="shared" si="23"/>
        <v>4</v>
      </c>
      <c r="H727" s="309"/>
      <c r="I727" s="333"/>
    </row>
    <row r="728" spans="1:9" ht="12.75">
      <c r="A728" s="329"/>
      <c r="B728" s="300"/>
      <c r="C728" s="263"/>
      <c r="D728" s="335"/>
      <c r="E728" s="299"/>
      <c r="F728" s="298"/>
      <c r="G728" s="299"/>
      <c r="H728" s="309"/>
      <c r="I728" s="333"/>
    </row>
    <row r="729" spans="1:9" ht="12.75">
      <c r="A729" s="350" t="s">
        <v>124</v>
      </c>
      <c r="B729" s="300" t="s">
        <v>367</v>
      </c>
      <c r="C729" s="263"/>
      <c r="D729" s="301" t="s">
        <v>10</v>
      </c>
      <c r="E729" s="298">
        <f>SUM(E730:E733)</f>
        <v>0</v>
      </c>
      <c r="F729" s="298">
        <f>SUM(F730:F733)</f>
        <v>475</v>
      </c>
      <c r="G729" s="298">
        <f>E729+F729</f>
        <v>475</v>
      </c>
      <c r="H729" s="309"/>
      <c r="I729" s="333" t="s">
        <v>332</v>
      </c>
    </row>
    <row r="730" spans="1:9" ht="12.75">
      <c r="A730" s="329"/>
      <c r="B730" s="300"/>
      <c r="C730" s="263">
        <v>2231</v>
      </c>
      <c r="D730" s="335" t="s">
        <v>156</v>
      </c>
      <c r="E730" s="299"/>
      <c r="F730" s="299">
        <v>400</v>
      </c>
      <c r="G730" s="299">
        <f aca="true" t="shared" si="24" ref="G730:G735">E730+F730</f>
        <v>400</v>
      </c>
      <c r="H730" s="309"/>
      <c r="I730" s="333"/>
    </row>
    <row r="731" spans="1:9" ht="12.75">
      <c r="A731" s="329"/>
      <c r="B731" s="300"/>
      <c r="C731" s="263">
        <v>2314</v>
      </c>
      <c r="D731" s="335" t="s">
        <v>75</v>
      </c>
      <c r="E731" s="299"/>
      <c r="F731" s="299">
        <v>25</v>
      </c>
      <c r="G731" s="299">
        <f t="shared" si="24"/>
        <v>25</v>
      </c>
      <c r="H731" s="309"/>
      <c r="I731" s="333"/>
    </row>
    <row r="732" spans="1:9" ht="12.75">
      <c r="A732" s="329"/>
      <c r="B732" s="300"/>
      <c r="C732" s="263">
        <v>2314</v>
      </c>
      <c r="D732" s="335" t="s">
        <v>368</v>
      </c>
      <c r="E732" s="299"/>
      <c r="F732" s="299">
        <v>50</v>
      </c>
      <c r="G732" s="299">
        <f t="shared" si="24"/>
        <v>50</v>
      </c>
      <c r="H732" s="309"/>
      <c r="I732" s="333"/>
    </row>
    <row r="733" spans="1:9" ht="12.75">
      <c r="A733" s="329"/>
      <c r="B733" s="300"/>
      <c r="C733" s="263"/>
      <c r="D733" s="335"/>
      <c r="E733" s="299"/>
      <c r="F733" s="298"/>
      <c r="G733" s="299"/>
      <c r="H733" s="309"/>
      <c r="I733" s="333"/>
    </row>
    <row r="734" spans="1:9" ht="12.75">
      <c r="A734" s="329" t="s">
        <v>51</v>
      </c>
      <c r="B734" s="300" t="s">
        <v>333</v>
      </c>
      <c r="C734" s="263">
        <v>21393</v>
      </c>
      <c r="D734" s="301" t="s">
        <v>10</v>
      </c>
      <c r="E734" s="298">
        <f>E735</f>
        <v>30</v>
      </c>
      <c r="F734" s="298">
        <f>F735</f>
        <v>0</v>
      </c>
      <c r="G734" s="298">
        <f t="shared" si="24"/>
        <v>30</v>
      </c>
      <c r="H734" s="309">
        <v>60</v>
      </c>
      <c r="I734" s="333" t="s">
        <v>332</v>
      </c>
    </row>
    <row r="735" spans="1:9" ht="12.75">
      <c r="A735" s="329"/>
      <c r="B735" s="300"/>
      <c r="C735" s="263">
        <v>2231</v>
      </c>
      <c r="D735" s="213" t="s">
        <v>333</v>
      </c>
      <c r="E735" s="299">
        <v>30</v>
      </c>
      <c r="F735" s="298"/>
      <c r="G735" s="299">
        <f t="shared" si="24"/>
        <v>30</v>
      </c>
      <c r="H735" s="309"/>
      <c r="I735" s="333"/>
    </row>
    <row r="736" spans="1:9" ht="12.75">
      <c r="A736" s="329"/>
      <c r="B736" s="300"/>
      <c r="C736" s="263"/>
      <c r="D736" s="335"/>
      <c r="E736" s="299"/>
      <c r="F736" s="298"/>
      <c r="G736" s="299"/>
      <c r="H736" s="309"/>
      <c r="I736" s="333"/>
    </row>
    <row r="737" spans="1:9" ht="12.75">
      <c r="A737" s="329" t="s">
        <v>51</v>
      </c>
      <c r="B737" s="300" t="s">
        <v>427</v>
      </c>
      <c r="C737" s="263">
        <v>21393</v>
      </c>
      <c r="D737" s="301" t="s">
        <v>10</v>
      </c>
      <c r="E737" s="298">
        <f>E738+E739</f>
        <v>530</v>
      </c>
      <c r="F737" s="298">
        <f>F738+F739</f>
        <v>0</v>
      </c>
      <c r="G737" s="298">
        <f>E737+F737</f>
        <v>530</v>
      </c>
      <c r="H737" s="309">
        <v>600</v>
      </c>
      <c r="I737" s="333" t="s">
        <v>332</v>
      </c>
    </row>
    <row r="738" spans="1:9" ht="12.75">
      <c r="A738" s="329"/>
      <c r="B738" s="300"/>
      <c r="C738" s="263">
        <v>2231</v>
      </c>
      <c r="D738" s="335" t="s">
        <v>339</v>
      </c>
      <c r="E738" s="299">
        <v>500</v>
      </c>
      <c r="F738" s="298"/>
      <c r="G738" s="299">
        <f>E738+F738</f>
        <v>500</v>
      </c>
      <c r="H738" s="309"/>
      <c r="I738" s="333"/>
    </row>
    <row r="739" spans="1:9" ht="12.75">
      <c r="A739" s="329"/>
      <c r="B739" s="300"/>
      <c r="C739" s="263">
        <v>2314</v>
      </c>
      <c r="D739" s="335" t="s">
        <v>428</v>
      </c>
      <c r="E739" s="299">
        <v>30</v>
      </c>
      <c r="F739" s="298"/>
      <c r="G739" s="299">
        <f>E739+F739</f>
        <v>30</v>
      </c>
      <c r="H739" s="309"/>
      <c r="I739" s="333"/>
    </row>
    <row r="740" spans="1:9" ht="12.75">
      <c r="A740" s="329"/>
      <c r="B740" s="300"/>
      <c r="C740" s="263"/>
      <c r="D740" s="335"/>
      <c r="E740" s="299"/>
      <c r="F740" s="298"/>
      <c r="G740" s="299"/>
      <c r="H740" s="309"/>
      <c r="I740" s="333"/>
    </row>
    <row r="741" spans="1:9" ht="12.75">
      <c r="A741" s="329" t="s">
        <v>48</v>
      </c>
      <c r="B741" s="300" t="s">
        <v>369</v>
      </c>
      <c r="C741" s="263"/>
      <c r="D741" s="301" t="s">
        <v>10</v>
      </c>
      <c r="E741" s="298">
        <f>E742</f>
        <v>0</v>
      </c>
      <c r="F741" s="298">
        <f>F742</f>
        <v>100</v>
      </c>
      <c r="G741" s="298">
        <f>E741+F741</f>
        <v>100</v>
      </c>
      <c r="H741" s="309"/>
      <c r="I741" s="333" t="s">
        <v>332</v>
      </c>
    </row>
    <row r="742" spans="1:9" ht="12.75">
      <c r="A742" s="329"/>
      <c r="B742" s="300"/>
      <c r="C742" s="263">
        <v>2231</v>
      </c>
      <c r="D742" s="335" t="s">
        <v>156</v>
      </c>
      <c r="E742" s="299"/>
      <c r="F742" s="299">
        <v>100</v>
      </c>
      <c r="G742" s="299">
        <f>E742+F742</f>
        <v>100</v>
      </c>
      <c r="H742" s="309"/>
      <c r="I742" s="333"/>
    </row>
    <row r="743" spans="1:9" ht="12.75">
      <c r="A743" s="329"/>
      <c r="B743" s="300"/>
      <c r="C743" s="263"/>
      <c r="D743" s="335"/>
      <c r="E743" s="299"/>
      <c r="F743" s="298"/>
      <c r="G743" s="299"/>
      <c r="H743" s="309"/>
      <c r="I743" s="333"/>
    </row>
    <row r="744" spans="1:9" ht="12.75">
      <c r="A744" s="329" t="s">
        <v>48</v>
      </c>
      <c r="B744" s="300" t="s">
        <v>370</v>
      </c>
      <c r="C744" s="263"/>
      <c r="D744" s="301" t="s">
        <v>10</v>
      </c>
      <c r="E744" s="298">
        <f>E745</f>
        <v>0</v>
      </c>
      <c r="F744" s="298">
        <f>F745</f>
        <v>50</v>
      </c>
      <c r="G744" s="298">
        <f>E744+F744</f>
        <v>50</v>
      </c>
      <c r="H744" s="309"/>
      <c r="I744" s="333" t="s">
        <v>332</v>
      </c>
    </row>
    <row r="745" spans="1:9" ht="12.75">
      <c r="A745" s="329"/>
      <c r="B745" s="300"/>
      <c r="C745" s="263">
        <v>2233</v>
      </c>
      <c r="D745" s="335" t="s">
        <v>249</v>
      </c>
      <c r="E745" s="299"/>
      <c r="F745" s="299">
        <v>50</v>
      </c>
      <c r="G745" s="299">
        <f>E745+F745</f>
        <v>50</v>
      </c>
      <c r="H745" s="309"/>
      <c r="I745" s="333"/>
    </row>
    <row r="746" spans="1:9" ht="12.75">
      <c r="A746" s="329"/>
      <c r="B746" s="300"/>
      <c r="C746" s="263"/>
      <c r="D746" s="335"/>
      <c r="E746" s="299"/>
      <c r="F746" s="298"/>
      <c r="G746" s="299"/>
      <c r="H746" s="309"/>
      <c r="I746" s="333"/>
    </row>
    <row r="747" spans="1:9" ht="12.75">
      <c r="A747" s="329" t="s">
        <v>48</v>
      </c>
      <c r="B747" s="300" t="s">
        <v>371</v>
      </c>
      <c r="C747" s="263"/>
      <c r="D747" s="301" t="s">
        <v>10</v>
      </c>
      <c r="E747" s="298">
        <f>E748</f>
        <v>0</v>
      </c>
      <c r="F747" s="298">
        <f>F748</f>
        <v>50</v>
      </c>
      <c r="G747" s="298">
        <f>E747+F747</f>
        <v>50</v>
      </c>
      <c r="H747" s="309"/>
      <c r="I747" s="333" t="s">
        <v>332</v>
      </c>
    </row>
    <row r="748" spans="1:9" ht="12.75">
      <c r="A748" s="329"/>
      <c r="B748" s="300"/>
      <c r="C748" s="263">
        <v>2233</v>
      </c>
      <c r="D748" s="335" t="s">
        <v>249</v>
      </c>
      <c r="E748" s="299"/>
      <c r="F748" s="299">
        <v>50</v>
      </c>
      <c r="G748" s="299">
        <f>E748+F748</f>
        <v>50</v>
      </c>
      <c r="H748" s="309"/>
      <c r="I748" s="333"/>
    </row>
    <row r="749" spans="1:9" ht="12.75">
      <c r="A749" s="329"/>
      <c r="B749" s="300"/>
      <c r="C749" s="263"/>
      <c r="D749" s="335"/>
      <c r="E749" s="299"/>
      <c r="F749" s="298"/>
      <c r="G749" s="299"/>
      <c r="H749" s="309"/>
      <c r="I749" s="333"/>
    </row>
    <row r="750" spans="1:9" ht="12.75">
      <c r="A750" s="329" t="s">
        <v>372</v>
      </c>
      <c r="B750" s="300" t="s">
        <v>373</v>
      </c>
      <c r="C750" s="263">
        <v>21393</v>
      </c>
      <c r="D750" s="301" t="s">
        <v>10</v>
      </c>
      <c r="E750" s="298">
        <f>E751+E752+E753</f>
        <v>150</v>
      </c>
      <c r="F750" s="298">
        <f>F751+F752+F753</f>
        <v>300</v>
      </c>
      <c r="G750" s="298">
        <f>E750+F750</f>
        <v>450</v>
      </c>
      <c r="H750" s="309">
        <v>300</v>
      </c>
      <c r="I750" s="333" t="s">
        <v>332</v>
      </c>
    </row>
    <row r="751" spans="1:9" ht="12.75">
      <c r="A751" s="329"/>
      <c r="B751" s="300"/>
      <c r="C751" s="263">
        <v>2231</v>
      </c>
      <c r="D751" s="335" t="s">
        <v>156</v>
      </c>
      <c r="E751" s="299"/>
      <c r="F751" s="299">
        <v>300</v>
      </c>
      <c r="G751" s="299">
        <f>E751+F751</f>
        <v>300</v>
      </c>
      <c r="H751" s="309"/>
      <c r="I751" s="333"/>
    </row>
    <row r="752" spans="1:9" ht="12.75">
      <c r="A752" s="329"/>
      <c r="B752" s="300"/>
      <c r="C752" s="263">
        <v>2314</v>
      </c>
      <c r="D752" s="335" t="s">
        <v>75</v>
      </c>
      <c r="E752" s="299">
        <v>100</v>
      </c>
      <c r="F752" s="299"/>
      <c r="G752" s="299">
        <f>E752+F752</f>
        <v>100</v>
      </c>
      <c r="H752" s="309"/>
      <c r="I752" s="333"/>
    </row>
    <row r="753" spans="1:9" ht="12.75">
      <c r="A753" s="329"/>
      <c r="B753" s="300"/>
      <c r="C753" s="263">
        <v>2314</v>
      </c>
      <c r="D753" s="335" t="s">
        <v>159</v>
      </c>
      <c r="E753" s="299">
        <v>50</v>
      </c>
      <c r="F753" s="299"/>
      <c r="G753" s="299">
        <f>E753+F753</f>
        <v>50</v>
      </c>
      <c r="H753" s="309"/>
      <c r="I753" s="333"/>
    </row>
    <row r="754" spans="1:9" ht="12.75">
      <c r="A754" s="329"/>
      <c r="B754" s="315"/>
      <c r="C754" s="263"/>
      <c r="D754" s="213"/>
      <c r="E754" s="299"/>
      <c r="F754" s="299"/>
      <c r="G754" s="299"/>
      <c r="H754" s="219"/>
      <c r="I754" s="345"/>
    </row>
    <row r="755" spans="1:9" ht="12.75">
      <c r="A755" s="348"/>
      <c r="B755" s="17"/>
      <c r="C755" s="457"/>
      <c r="D755" s="300" t="s">
        <v>374</v>
      </c>
      <c r="E755" s="298">
        <f>E630+E633+E637+E640+E643+E647+E650+E655+E658+E662+E665+E670+E675+E679+E683+E689+E694+E697+E701+E706+E710+E713+E717+E721+E725+E729+E734+E737+E741+E744+E747+E750</f>
        <v>2545</v>
      </c>
      <c r="F755" s="298">
        <f>F630+F633+F637+F640+F643+F647+F650+F655+F658+F662+F665+F670+F675+F679+F683+F689+F694+F697+F701+F706+F710+F713+F717+F721+F725+F729+F734+F737+F741+F744+F747+F750</f>
        <v>6415.549999999999</v>
      </c>
      <c r="G755" s="298">
        <f>G630+G633+G637+G640+G643+G647+G650+G655+G658+G662+G665+G670+G675+G679+G683+G689+G694+G697+G701+G706+G710+G713+G717+G721+G725+G729+G734+G737+G741+G744+G747+G750</f>
        <v>8960.55</v>
      </c>
      <c r="H755" s="298">
        <f>H630+H633+H637+H640+H643+H647+H650+H655+H658+H662+H665+H670+H675+H679+H683+H689+H694+H697+H701+H706+H710+H713+H717+H721+H725+H729+H734+H737+H741+H744+H747+H750</f>
        <v>3180</v>
      </c>
      <c r="I755" s="345"/>
    </row>
    <row r="756" spans="1:9" ht="12.75">
      <c r="A756" s="348"/>
      <c r="B756" s="408"/>
      <c r="C756" s="458">
        <v>1150</v>
      </c>
      <c r="D756" s="315"/>
      <c r="E756" s="351">
        <f aca="true" t="shared" si="25" ref="E756:G757">E666+E671+E676+E684+E707+E718+E726</f>
        <v>0</v>
      </c>
      <c r="F756" s="351">
        <f t="shared" si="25"/>
        <v>877</v>
      </c>
      <c r="G756" s="351">
        <f t="shared" si="25"/>
        <v>877</v>
      </c>
      <c r="H756" s="352"/>
      <c r="I756" s="333"/>
    </row>
    <row r="757" spans="1:9" ht="12.75">
      <c r="A757" s="348"/>
      <c r="B757" s="408"/>
      <c r="C757" s="459">
        <v>1210</v>
      </c>
      <c r="D757" s="17"/>
      <c r="E757" s="353">
        <f t="shared" si="25"/>
        <v>0</v>
      </c>
      <c r="F757" s="353">
        <f t="shared" si="25"/>
        <v>43.55</v>
      </c>
      <c r="G757" s="353">
        <f t="shared" si="25"/>
        <v>43.55</v>
      </c>
      <c r="H757" s="352"/>
      <c r="I757" s="333"/>
    </row>
    <row r="758" spans="1:9" ht="12.75">
      <c r="A758" s="348"/>
      <c r="B758" s="17"/>
      <c r="C758" s="21">
        <v>2233</v>
      </c>
      <c r="D758" s="17"/>
      <c r="E758" s="353">
        <f>E711+E745+E748</f>
        <v>0</v>
      </c>
      <c r="F758" s="353">
        <f>F711+F745+F748</f>
        <v>500</v>
      </c>
      <c r="G758" s="353">
        <f>G711+G745+G748</f>
        <v>500</v>
      </c>
      <c r="H758" s="352"/>
      <c r="I758" s="333"/>
    </row>
    <row r="759" spans="1:9" ht="12.75">
      <c r="A759" s="354"/>
      <c r="B759" s="211"/>
      <c r="C759" s="355">
        <v>2264</v>
      </c>
      <c r="D759" s="216"/>
      <c r="E759" s="356">
        <f>E686</f>
        <v>0</v>
      </c>
      <c r="F759" s="356">
        <f>F686</f>
        <v>40</v>
      </c>
      <c r="G759" s="356">
        <f>G686</f>
        <v>40</v>
      </c>
      <c r="H759" s="357"/>
      <c r="I759" s="345"/>
    </row>
    <row r="760" spans="1:9" ht="12.75">
      <c r="A760" s="219"/>
      <c r="B760" s="309"/>
      <c r="C760" s="21">
        <v>2231</v>
      </c>
      <c r="D760" s="10"/>
      <c r="E760" s="15">
        <f>E631+E634+E644+E648+E651+E656+E659+E663+E680+E687+E690+E698+E702+E714+E722+E730+E735+E738+E742+E751</f>
        <v>2255</v>
      </c>
      <c r="F760" s="15">
        <f>F631+F634+F644+F648+F651+F656+F659+F663+F680+F687+F690+F698+F702+F714+F722+F730+F735+F738+F742+F751</f>
        <v>4610</v>
      </c>
      <c r="G760" s="15">
        <f>G631+G634+G644+G648+G651+G656+G659+G663+G680+G687+G690+G698+G702+G714+G722+G730+G735+G738+G742+G751</f>
        <v>6865</v>
      </c>
      <c r="H760" s="15"/>
      <c r="I760" s="333"/>
    </row>
    <row r="761" spans="1:9" ht="12.75">
      <c r="A761" s="219"/>
      <c r="B761" s="309"/>
      <c r="C761" s="21">
        <v>2314</v>
      </c>
      <c r="D761" s="10"/>
      <c r="E761" s="15">
        <f>E638+E641+E645+E660+E668+E673+E681+E695+E703+E704+E723+E731+E732+E739+E752+E753</f>
        <v>290</v>
      </c>
      <c r="F761" s="15">
        <f>F638+F641+F645+F660+F668+F673+F681+F695+F703+F704+F723+F731+F732+F739+F752+F753</f>
        <v>345</v>
      </c>
      <c r="G761" s="15">
        <f>G638+G641+G645+G660+G668+G673+G681+G695+G703+G704+G723+G731+G732+G739+G752+G753</f>
        <v>635</v>
      </c>
      <c r="H761" s="15"/>
      <c r="I761" s="333"/>
    </row>
    <row r="762" spans="1:9" ht="12.75">
      <c r="A762" s="358"/>
      <c r="B762" s="359"/>
      <c r="C762" s="355"/>
      <c r="D762" s="216"/>
      <c r="E762" s="360"/>
      <c r="F762" s="360"/>
      <c r="G762" s="360"/>
      <c r="H762" s="360"/>
      <c r="I762" s="361"/>
    </row>
    <row r="763" spans="1:9" ht="12.75">
      <c r="A763" s="17"/>
      <c r="B763" s="17"/>
      <c r="C763" s="21"/>
      <c r="D763" s="10" t="s">
        <v>375</v>
      </c>
      <c r="E763" s="15">
        <f>SUM(E756:E762)</f>
        <v>2545</v>
      </c>
      <c r="F763" s="15">
        <f>SUM(F756:F762)</f>
        <v>6415.55</v>
      </c>
      <c r="G763" s="15">
        <f>SUM(G756:G762)</f>
        <v>8960.55</v>
      </c>
      <c r="H763" s="21"/>
      <c r="I763" s="333"/>
    </row>
    <row r="765" spans="1:9" ht="12.75">
      <c r="A765" s="468" t="s">
        <v>376</v>
      </c>
      <c r="B765" s="468"/>
      <c r="C765" s="468"/>
      <c r="D765" s="468"/>
      <c r="E765" s="468"/>
      <c r="F765" s="468"/>
      <c r="G765" s="468"/>
      <c r="H765" s="468"/>
      <c r="I765" s="468"/>
    </row>
    <row r="766" spans="1:9" ht="12" customHeight="1">
      <c r="A766" s="21" t="s">
        <v>2</v>
      </c>
      <c r="B766" s="21" t="s">
        <v>3</v>
      </c>
      <c r="C766" s="21" t="s">
        <v>4</v>
      </c>
      <c r="D766" s="21" t="s">
        <v>5</v>
      </c>
      <c r="E766" s="100" t="s">
        <v>6</v>
      </c>
      <c r="F766" s="100" t="s">
        <v>11</v>
      </c>
      <c r="G766" s="100" t="s">
        <v>7</v>
      </c>
      <c r="H766" s="225" t="s">
        <v>8</v>
      </c>
      <c r="I766" s="328" t="s">
        <v>9</v>
      </c>
    </row>
    <row r="767" spans="1:9" ht="12.75">
      <c r="A767" s="209" t="s">
        <v>377</v>
      </c>
      <c r="B767" s="17" t="s">
        <v>131</v>
      </c>
      <c r="C767" s="16">
        <v>21393</v>
      </c>
      <c r="D767" s="104" t="s">
        <v>10</v>
      </c>
      <c r="E767" s="17">
        <f>SUM(E768:E770)</f>
        <v>1000</v>
      </c>
      <c r="F767" s="17">
        <f>SUM(F768:F770)</f>
        <v>830</v>
      </c>
      <c r="G767" s="362">
        <f>E767+F767</f>
        <v>1830</v>
      </c>
      <c r="H767" s="17">
        <v>1000</v>
      </c>
      <c r="I767" s="363" t="s">
        <v>378</v>
      </c>
    </row>
    <row r="768" spans="1:9" ht="12.75">
      <c r="A768" s="209"/>
      <c r="B768" s="17"/>
      <c r="C768" s="16">
        <v>2231</v>
      </c>
      <c r="D768" s="177" t="s">
        <v>379</v>
      </c>
      <c r="E768" s="16">
        <v>1000</v>
      </c>
      <c r="F768" s="16">
        <v>500</v>
      </c>
      <c r="G768" s="364">
        <f>E768+F768</f>
        <v>1500</v>
      </c>
      <c r="H768" s="17"/>
      <c r="I768" s="362"/>
    </row>
    <row r="769" spans="1:9" ht="12.75">
      <c r="A769" s="5"/>
      <c r="B769" s="17"/>
      <c r="C769" s="16">
        <v>2231</v>
      </c>
      <c r="D769" s="177" t="s">
        <v>45</v>
      </c>
      <c r="E769" s="16"/>
      <c r="F769" s="16">
        <v>300</v>
      </c>
      <c r="G769" s="364">
        <f>E769+F769</f>
        <v>300</v>
      </c>
      <c r="H769" s="17"/>
      <c r="I769" s="362"/>
    </row>
    <row r="770" spans="1:9" ht="12.75">
      <c r="A770" s="5"/>
      <c r="B770" s="17"/>
      <c r="C770" s="16">
        <v>2314</v>
      </c>
      <c r="D770" s="177" t="s">
        <v>428</v>
      </c>
      <c r="E770" s="16"/>
      <c r="F770" s="16">
        <v>30</v>
      </c>
      <c r="G770" s="364">
        <f>E770+F770</f>
        <v>30</v>
      </c>
      <c r="H770" s="17"/>
      <c r="I770" s="362"/>
    </row>
    <row r="771" spans="1:9" ht="12.75">
      <c r="A771" s="5"/>
      <c r="B771" s="17"/>
      <c r="C771" s="16"/>
      <c r="D771" s="177"/>
      <c r="E771" s="16"/>
      <c r="F771" s="16"/>
      <c r="G771" s="364"/>
      <c r="H771" s="17"/>
      <c r="I771" s="362"/>
    </row>
    <row r="772" spans="1:9" ht="12.75">
      <c r="A772" s="5"/>
      <c r="B772" s="17" t="s">
        <v>380</v>
      </c>
      <c r="C772" s="14">
        <v>21393</v>
      </c>
      <c r="D772" s="17" t="s">
        <v>10</v>
      </c>
      <c r="E772" s="17">
        <f>E773+E774</f>
        <v>25</v>
      </c>
      <c r="F772" s="17">
        <f>F773+F774</f>
        <v>0</v>
      </c>
      <c r="G772" s="362">
        <f>E772+F772</f>
        <v>25</v>
      </c>
      <c r="H772" s="17">
        <v>50</v>
      </c>
      <c r="I772" s="363" t="s">
        <v>378</v>
      </c>
    </row>
    <row r="773" spans="1:9" ht="12.75">
      <c r="A773" s="14"/>
      <c r="B773" s="16"/>
      <c r="C773" s="16">
        <v>2231</v>
      </c>
      <c r="D773" s="16" t="s">
        <v>334</v>
      </c>
      <c r="E773" s="16">
        <v>25</v>
      </c>
      <c r="F773" s="16"/>
      <c r="G773" s="364">
        <f>E773+F773</f>
        <v>25</v>
      </c>
      <c r="H773" s="17"/>
      <c r="I773" s="362"/>
    </row>
    <row r="774" spans="1:9" ht="12.75">
      <c r="A774" s="14"/>
      <c r="B774" s="16"/>
      <c r="C774" s="16"/>
      <c r="D774" s="16"/>
      <c r="E774" s="16"/>
      <c r="F774" s="16"/>
      <c r="G774" s="364"/>
      <c r="H774" s="17"/>
      <c r="I774" s="362"/>
    </row>
    <row r="775" spans="1:9" ht="12.75">
      <c r="A775" s="14"/>
      <c r="B775" s="16"/>
      <c r="C775" s="16"/>
      <c r="D775" s="16"/>
      <c r="E775" s="16"/>
      <c r="F775" s="16"/>
      <c r="G775" s="362"/>
      <c r="H775" s="17"/>
      <c r="I775" s="362"/>
    </row>
    <row r="776" spans="1:9" ht="12.75">
      <c r="A776" s="5"/>
      <c r="B776" s="17" t="s">
        <v>381</v>
      </c>
      <c r="C776" s="14">
        <v>21393</v>
      </c>
      <c r="D776" s="17" t="s">
        <v>10</v>
      </c>
      <c r="E776" s="17">
        <f>E777</f>
        <v>200</v>
      </c>
      <c r="F776" s="17">
        <f>F777</f>
        <v>250</v>
      </c>
      <c r="G776" s="362">
        <f>E776+F776</f>
        <v>450</v>
      </c>
      <c r="H776" s="17">
        <v>200</v>
      </c>
      <c r="I776" s="363" t="s">
        <v>378</v>
      </c>
    </row>
    <row r="777" spans="1:9" ht="12.75">
      <c r="A777" s="5"/>
      <c r="B777" s="17"/>
      <c r="C777" s="14">
        <v>2231</v>
      </c>
      <c r="D777" s="16" t="s">
        <v>156</v>
      </c>
      <c r="E777" s="16">
        <v>200</v>
      </c>
      <c r="F777" s="16">
        <v>250</v>
      </c>
      <c r="G777" s="364">
        <f aca="true" t="shared" si="26" ref="G777:G868">E777+F777</f>
        <v>450</v>
      </c>
      <c r="H777" s="17"/>
      <c r="I777" s="16"/>
    </row>
    <row r="778" spans="1:9" ht="12.75">
      <c r="A778" s="5"/>
      <c r="B778" s="17"/>
      <c r="C778" s="14"/>
      <c r="D778" s="16"/>
      <c r="E778" s="16"/>
      <c r="F778" s="16"/>
      <c r="G778" s="364"/>
      <c r="H778" s="17"/>
      <c r="I778" s="16"/>
    </row>
    <row r="779" spans="1:9" ht="12.75">
      <c r="A779" s="5" t="s">
        <v>54</v>
      </c>
      <c r="B779" s="17" t="s">
        <v>117</v>
      </c>
      <c r="C779" s="14">
        <v>21393</v>
      </c>
      <c r="D779" s="17" t="s">
        <v>10</v>
      </c>
      <c r="E779" s="17">
        <f>E780+E781</f>
        <v>600</v>
      </c>
      <c r="F779" s="17">
        <f>F780+F781</f>
        <v>0</v>
      </c>
      <c r="G779" s="362">
        <f t="shared" si="26"/>
        <v>600</v>
      </c>
      <c r="H779" s="17">
        <v>550</v>
      </c>
      <c r="I779" s="363" t="s">
        <v>378</v>
      </c>
    </row>
    <row r="780" spans="1:9" ht="12.75">
      <c r="A780" s="239"/>
      <c r="B780" s="17"/>
      <c r="C780" s="14">
        <v>2231</v>
      </c>
      <c r="D780" s="16" t="s">
        <v>156</v>
      </c>
      <c r="E780" s="16">
        <v>600</v>
      </c>
      <c r="F780" s="13"/>
      <c r="G780" s="364">
        <f t="shared" si="26"/>
        <v>600</v>
      </c>
      <c r="H780" s="362"/>
      <c r="I780" s="363"/>
    </row>
    <row r="781" spans="1:9" ht="12.75">
      <c r="A781" s="239"/>
      <c r="B781" s="17"/>
      <c r="C781" s="14"/>
      <c r="D781" s="16"/>
      <c r="E781" s="16"/>
      <c r="F781" s="13"/>
      <c r="G781" s="364"/>
      <c r="H781" s="362"/>
      <c r="I781" s="363"/>
    </row>
    <row r="782" spans="1:9" ht="12.75">
      <c r="A782" s="5"/>
      <c r="B782" s="17"/>
      <c r="C782" s="14"/>
      <c r="D782" s="16"/>
      <c r="E782" s="16"/>
      <c r="F782" s="13"/>
      <c r="G782" s="364"/>
      <c r="H782" s="362"/>
      <c r="I782" s="363"/>
    </row>
    <row r="783" spans="1:9" ht="12.75">
      <c r="A783" s="5"/>
      <c r="B783" s="17" t="s">
        <v>380</v>
      </c>
      <c r="C783" s="14">
        <v>21393</v>
      </c>
      <c r="D783" s="17" t="s">
        <v>10</v>
      </c>
      <c r="E783" s="17">
        <f>E784+E785</f>
        <v>25</v>
      </c>
      <c r="F783" s="17">
        <f>F784+F785</f>
        <v>0</v>
      </c>
      <c r="G783" s="362">
        <f>E783+F783</f>
        <v>25</v>
      </c>
      <c r="H783" s="362">
        <v>50</v>
      </c>
      <c r="I783" s="363" t="s">
        <v>378</v>
      </c>
    </row>
    <row r="784" spans="1:9" ht="12.75">
      <c r="A784" s="5"/>
      <c r="B784" s="17"/>
      <c r="C784" s="14">
        <v>2231</v>
      </c>
      <c r="D784" s="16" t="s">
        <v>334</v>
      </c>
      <c r="E784" s="16">
        <v>25</v>
      </c>
      <c r="F784" s="13"/>
      <c r="G784" s="364">
        <f>E784+F784</f>
        <v>25</v>
      </c>
      <c r="H784" s="362"/>
      <c r="I784" s="363"/>
    </row>
    <row r="785" spans="1:9" ht="12.75">
      <c r="A785" s="5"/>
      <c r="B785" s="17"/>
      <c r="C785" s="14"/>
      <c r="D785" s="16"/>
      <c r="E785" s="16"/>
      <c r="F785" s="13"/>
      <c r="G785" s="364"/>
      <c r="H785" s="362"/>
      <c r="I785" s="363"/>
    </row>
    <row r="786" spans="1:9" ht="12.75">
      <c r="A786" s="5"/>
      <c r="B786" s="17"/>
      <c r="C786" s="14"/>
      <c r="D786" s="16"/>
      <c r="E786" s="16"/>
      <c r="F786" s="13"/>
      <c r="G786" s="364"/>
      <c r="H786" s="362"/>
      <c r="I786" s="363"/>
    </row>
    <row r="787" spans="1:9" ht="12.75">
      <c r="A787" s="5"/>
      <c r="B787" s="17" t="s">
        <v>383</v>
      </c>
      <c r="C787" s="14">
        <v>21393</v>
      </c>
      <c r="D787" s="17" t="s">
        <v>10</v>
      </c>
      <c r="E787" s="17">
        <f>E788</f>
        <v>100</v>
      </c>
      <c r="F787" s="17">
        <f>F788</f>
        <v>0</v>
      </c>
      <c r="G787" s="362">
        <f>E787+F787</f>
        <v>100</v>
      </c>
      <c r="H787" s="362">
        <v>100</v>
      </c>
      <c r="I787" s="363" t="s">
        <v>378</v>
      </c>
    </row>
    <row r="788" spans="1:9" ht="12.75">
      <c r="A788" s="5"/>
      <c r="B788" s="16"/>
      <c r="C788" s="14">
        <v>2231</v>
      </c>
      <c r="D788" s="16" t="s">
        <v>156</v>
      </c>
      <c r="E788" s="16">
        <v>100</v>
      </c>
      <c r="F788" s="13"/>
      <c r="G788" s="364">
        <f>E788+F788</f>
        <v>100</v>
      </c>
      <c r="H788" s="195"/>
      <c r="I788" s="365"/>
    </row>
    <row r="789" spans="1:9" ht="12.75">
      <c r="A789" s="5"/>
      <c r="B789" s="17"/>
      <c r="C789" s="14"/>
      <c r="D789" s="16"/>
      <c r="E789" s="16"/>
      <c r="F789" s="13"/>
      <c r="G789" s="364"/>
      <c r="H789" s="362"/>
      <c r="I789" s="363"/>
    </row>
    <row r="790" spans="1:9" ht="12.75">
      <c r="A790" s="5"/>
      <c r="B790" s="17" t="s">
        <v>384</v>
      </c>
      <c r="C790" s="14">
        <v>21393</v>
      </c>
      <c r="D790" s="17" t="s">
        <v>10</v>
      </c>
      <c r="E790" s="17">
        <f>E791</f>
        <v>400</v>
      </c>
      <c r="F790" s="17">
        <f>F791</f>
        <v>200</v>
      </c>
      <c r="G790" s="362">
        <f>E790+F790</f>
        <v>600</v>
      </c>
      <c r="H790" s="362">
        <v>400</v>
      </c>
      <c r="I790" s="363" t="s">
        <v>378</v>
      </c>
    </row>
    <row r="791" spans="1:9" ht="12.75">
      <c r="A791" s="5"/>
      <c r="B791" s="16"/>
      <c r="C791" s="14">
        <v>2231</v>
      </c>
      <c r="D791" s="16" t="s">
        <v>156</v>
      </c>
      <c r="E791" s="16">
        <v>400</v>
      </c>
      <c r="F791" s="13">
        <v>200</v>
      </c>
      <c r="G791" s="364">
        <f>E791+F791</f>
        <v>600</v>
      </c>
      <c r="H791" s="195"/>
      <c r="I791" s="365"/>
    </row>
    <row r="792" spans="1:9" ht="12.75">
      <c r="A792" s="5"/>
      <c r="B792" s="17"/>
      <c r="C792" s="14"/>
      <c r="D792" s="16"/>
      <c r="E792" s="16"/>
      <c r="F792" s="13"/>
      <c r="G792" s="364"/>
      <c r="H792" s="362"/>
      <c r="I792" s="363"/>
    </row>
    <row r="793" spans="1:9" ht="12.75">
      <c r="A793" s="5"/>
      <c r="B793" s="17"/>
      <c r="C793" s="14"/>
      <c r="D793" s="16"/>
      <c r="E793" s="16"/>
      <c r="F793" s="13"/>
      <c r="G793" s="364"/>
      <c r="H793" s="362"/>
      <c r="I793" s="363"/>
    </row>
    <row r="794" spans="1:9" ht="12.75">
      <c r="A794" s="5" t="s">
        <v>53</v>
      </c>
      <c r="B794" s="17" t="s">
        <v>381</v>
      </c>
      <c r="C794" s="14">
        <v>21393</v>
      </c>
      <c r="D794" s="17" t="s">
        <v>10</v>
      </c>
      <c r="E794" s="17">
        <f>E795</f>
        <v>250</v>
      </c>
      <c r="F794" s="17">
        <f>F795</f>
        <v>150</v>
      </c>
      <c r="G794" s="362">
        <f t="shared" si="26"/>
        <v>400</v>
      </c>
      <c r="H794" s="17">
        <v>250</v>
      </c>
      <c r="I794" s="363" t="s">
        <v>378</v>
      </c>
    </row>
    <row r="795" spans="1:9" ht="12.75">
      <c r="A795" s="239"/>
      <c r="B795" s="17"/>
      <c r="C795" s="14">
        <v>2231</v>
      </c>
      <c r="D795" s="16" t="s">
        <v>156</v>
      </c>
      <c r="E795" s="16">
        <v>250</v>
      </c>
      <c r="F795" s="13">
        <v>150</v>
      </c>
      <c r="G795" s="364">
        <f t="shared" si="26"/>
        <v>400</v>
      </c>
      <c r="H795" s="362"/>
      <c r="I795" s="366"/>
    </row>
    <row r="796" spans="1:9" ht="12.75">
      <c r="A796" s="16"/>
      <c r="B796" s="16"/>
      <c r="C796" s="20"/>
      <c r="D796" s="7"/>
      <c r="E796" s="16"/>
      <c r="F796" s="13"/>
      <c r="G796" s="364"/>
      <c r="H796" s="362"/>
      <c r="I796" s="366"/>
    </row>
    <row r="797" spans="1:9" ht="12.75">
      <c r="A797" s="16"/>
      <c r="B797" s="17" t="s">
        <v>383</v>
      </c>
      <c r="C797" s="14">
        <v>21393</v>
      </c>
      <c r="D797" s="17" t="s">
        <v>10</v>
      </c>
      <c r="E797" s="17">
        <f>E798</f>
        <v>100</v>
      </c>
      <c r="F797" s="17">
        <f>F798</f>
        <v>0</v>
      </c>
      <c r="G797" s="362">
        <f t="shared" si="26"/>
        <v>100</v>
      </c>
      <c r="H797" s="362">
        <v>100</v>
      </c>
      <c r="I797" s="363" t="s">
        <v>378</v>
      </c>
    </row>
    <row r="798" spans="1:9" ht="12.75">
      <c r="A798" s="16"/>
      <c r="B798" s="16"/>
      <c r="C798" s="14">
        <v>2231</v>
      </c>
      <c r="D798" s="16" t="s">
        <v>156</v>
      </c>
      <c r="E798" s="16">
        <v>100</v>
      </c>
      <c r="F798" s="13"/>
      <c r="G798" s="364">
        <f t="shared" si="26"/>
        <v>100</v>
      </c>
      <c r="H798" s="195"/>
      <c r="I798" s="365"/>
    </row>
    <row r="799" spans="1:9" ht="12.75">
      <c r="A799" s="16"/>
      <c r="B799" s="16"/>
      <c r="C799" s="14"/>
      <c r="D799" s="7"/>
      <c r="E799" s="16"/>
      <c r="F799" s="13"/>
      <c r="G799" s="364"/>
      <c r="H799" s="362"/>
      <c r="I799" s="366"/>
    </row>
    <row r="800" spans="1:9" ht="12.75">
      <c r="A800" s="16"/>
      <c r="B800" s="17" t="s">
        <v>380</v>
      </c>
      <c r="C800" s="14">
        <v>21393</v>
      </c>
      <c r="D800" s="10" t="s">
        <v>10</v>
      </c>
      <c r="E800" s="17">
        <f>E801+E802</f>
        <v>25</v>
      </c>
      <c r="F800" s="17">
        <f>F801</f>
        <v>0</v>
      </c>
      <c r="G800" s="362">
        <f t="shared" si="26"/>
        <v>25</v>
      </c>
      <c r="H800" s="362">
        <v>50</v>
      </c>
      <c r="I800" s="363" t="s">
        <v>378</v>
      </c>
    </row>
    <row r="801" spans="1:9" ht="12.75">
      <c r="A801" s="16"/>
      <c r="B801" s="17"/>
      <c r="C801" s="14">
        <v>2231</v>
      </c>
      <c r="D801" s="16" t="s">
        <v>156</v>
      </c>
      <c r="E801" s="16">
        <v>25</v>
      </c>
      <c r="F801" s="13"/>
      <c r="G801" s="364">
        <f t="shared" si="26"/>
        <v>25</v>
      </c>
      <c r="H801" s="195"/>
      <c r="I801" s="365"/>
    </row>
    <row r="802" spans="1:9" ht="12.75">
      <c r="A802" s="16"/>
      <c r="B802" s="17"/>
      <c r="C802" s="14"/>
      <c r="D802" s="16"/>
      <c r="E802" s="16"/>
      <c r="F802" s="13"/>
      <c r="G802" s="364"/>
      <c r="H802" s="195"/>
      <c r="I802" s="365"/>
    </row>
    <row r="803" spans="1:9" ht="12.75">
      <c r="A803" s="16"/>
      <c r="B803" s="16"/>
      <c r="C803" s="14"/>
      <c r="D803" s="7"/>
      <c r="E803" s="16"/>
      <c r="F803" s="13"/>
      <c r="G803" s="364"/>
      <c r="H803" s="367"/>
      <c r="I803" s="363"/>
    </row>
    <row r="804" spans="1:9" ht="12.75">
      <c r="A804" s="5" t="s">
        <v>154</v>
      </c>
      <c r="B804" s="17" t="s">
        <v>92</v>
      </c>
      <c r="C804" s="14"/>
      <c r="D804" s="17" t="s">
        <v>10</v>
      </c>
      <c r="E804" s="57">
        <f>SUM(E805:E808)</f>
        <v>0</v>
      </c>
      <c r="F804" s="57">
        <f>SUM(F805:F808)</f>
        <v>508</v>
      </c>
      <c r="G804" s="453">
        <f t="shared" si="26"/>
        <v>508</v>
      </c>
      <c r="H804" s="367"/>
      <c r="I804" s="363" t="s">
        <v>378</v>
      </c>
    </row>
    <row r="805" spans="1:9" ht="12.75">
      <c r="A805" s="239"/>
      <c r="B805" s="17"/>
      <c r="C805" s="14">
        <v>2231</v>
      </c>
      <c r="D805" s="16" t="s">
        <v>156</v>
      </c>
      <c r="E805" s="16"/>
      <c r="F805" s="13">
        <v>300</v>
      </c>
      <c r="G805" s="364">
        <f t="shared" si="26"/>
        <v>300</v>
      </c>
      <c r="H805" s="368"/>
      <c r="I805" s="363"/>
    </row>
    <row r="806" spans="1:9" ht="12.75">
      <c r="A806" s="238"/>
      <c r="B806" s="16"/>
      <c r="C806" s="14">
        <v>1150</v>
      </c>
      <c r="D806" s="7" t="s">
        <v>31</v>
      </c>
      <c r="E806" s="16"/>
      <c r="F806" s="13">
        <v>150</v>
      </c>
      <c r="G806" s="364">
        <f t="shared" si="26"/>
        <v>150</v>
      </c>
      <c r="H806" s="362"/>
      <c r="I806" s="369"/>
    </row>
    <row r="807" spans="1:9" ht="12.75">
      <c r="A807" s="238"/>
      <c r="B807" s="16"/>
      <c r="C807" s="14">
        <v>1210</v>
      </c>
      <c r="D807" s="7" t="s">
        <v>385</v>
      </c>
      <c r="E807" s="16"/>
      <c r="F807" s="13">
        <v>8</v>
      </c>
      <c r="G807" s="364">
        <f t="shared" si="26"/>
        <v>8</v>
      </c>
      <c r="H807" s="362"/>
      <c r="I807" s="369"/>
    </row>
    <row r="808" spans="1:9" ht="12.75">
      <c r="A808" s="238"/>
      <c r="B808" s="16"/>
      <c r="C808" s="14">
        <v>2314</v>
      </c>
      <c r="D808" s="7" t="s">
        <v>386</v>
      </c>
      <c r="E808" s="16"/>
      <c r="F808" s="13">
        <v>50</v>
      </c>
      <c r="G808" s="370">
        <f t="shared" si="26"/>
        <v>50</v>
      </c>
      <c r="H808" s="362"/>
      <c r="I808" s="366"/>
    </row>
    <row r="809" spans="1:9" ht="12.75">
      <c r="A809" s="16"/>
      <c r="B809" s="10"/>
      <c r="C809" s="14"/>
      <c r="D809" s="7"/>
      <c r="E809" s="16"/>
      <c r="F809" s="13"/>
      <c r="G809" s="364"/>
      <c r="H809" s="362"/>
      <c r="I809" s="366"/>
    </row>
    <row r="810" spans="1:9" ht="12.75">
      <c r="A810" s="16"/>
      <c r="B810" s="10" t="s">
        <v>342</v>
      </c>
      <c r="C810" s="14"/>
      <c r="D810" s="17" t="s">
        <v>10</v>
      </c>
      <c r="E810" s="17">
        <f>E811</f>
        <v>0</v>
      </c>
      <c r="F810" s="17">
        <f>F811</f>
        <v>300</v>
      </c>
      <c r="G810" s="362">
        <f t="shared" si="26"/>
        <v>300</v>
      </c>
      <c r="H810" s="362"/>
      <c r="I810" s="363" t="s">
        <v>378</v>
      </c>
    </row>
    <row r="811" spans="1:9" ht="12.75">
      <c r="A811" s="16"/>
      <c r="B811" s="7"/>
      <c r="C811" s="14">
        <v>2231</v>
      </c>
      <c r="D811" s="16" t="s">
        <v>156</v>
      </c>
      <c r="E811" s="16"/>
      <c r="F811" s="13">
        <v>300</v>
      </c>
      <c r="G811" s="364">
        <f t="shared" si="26"/>
        <v>300</v>
      </c>
      <c r="H811" s="362"/>
      <c r="I811" s="366"/>
    </row>
    <row r="812" spans="1:9" ht="12.75">
      <c r="A812" s="16"/>
      <c r="B812" s="7"/>
      <c r="C812" s="14"/>
      <c r="D812" s="16"/>
      <c r="E812" s="16"/>
      <c r="F812" s="13"/>
      <c r="G812" s="364"/>
      <c r="H812" s="362"/>
      <c r="I812" s="366"/>
    </row>
    <row r="813" spans="1:9" ht="12.75">
      <c r="A813" s="16"/>
      <c r="B813" s="10" t="s">
        <v>387</v>
      </c>
      <c r="C813" s="14"/>
      <c r="D813" s="17" t="s">
        <v>10</v>
      </c>
      <c r="E813" s="17">
        <f>SUM(E814:E816)</f>
        <v>0</v>
      </c>
      <c r="F813" s="17">
        <f>SUM(F814:F816)</f>
        <v>370</v>
      </c>
      <c r="G813" s="362">
        <f>E813+F813</f>
        <v>370</v>
      </c>
      <c r="H813" s="362"/>
      <c r="I813" s="363" t="s">
        <v>378</v>
      </c>
    </row>
    <row r="814" spans="1:9" ht="12.75">
      <c r="A814" s="16"/>
      <c r="B814" s="7"/>
      <c r="C814" s="204">
        <v>2314</v>
      </c>
      <c r="D814" s="16" t="s">
        <v>388</v>
      </c>
      <c r="E814" s="16"/>
      <c r="F814" s="13">
        <v>70</v>
      </c>
      <c r="G814" s="364">
        <f>E814+F814</f>
        <v>70</v>
      </c>
      <c r="H814" s="362"/>
      <c r="I814" s="366"/>
    </row>
    <row r="815" spans="1:9" ht="12.75">
      <c r="A815" s="16"/>
      <c r="B815" s="7"/>
      <c r="C815" s="204">
        <v>2231</v>
      </c>
      <c r="D815" s="16" t="s">
        <v>389</v>
      </c>
      <c r="E815" s="16"/>
      <c r="F815" s="13">
        <v>200</v>
      </c>
      <c r="G815" s="364">
        <f>E815+F815</f>
        <v>200</v>
      </c>
      <c r="H815" s="362"/>
      <c r="I815" s="366"/>
    </row>
    <row r="816" spans="1:9" ht="12.75">
      <c r="A816" s="16"/>
      <c r="B816" s="10"/>
      <c r="C816" s="204">
        <v>2314</v>
      </c>
      <c r="D816" s="16" t="s">
        <v>75</v>
      </c>
      <c r="E816" s="16"/>
      <c r="F816" s="13">
        <v>100</v>
      </c>
      <c r="G816" s="364">
        <f t="shared" si="26"/>
        <v>100</v>
      </c>
      <c r="H816" s="362"/>
      <c r="I816" s="363"/>
    </row>
    <row r="817" spans="1:9" ht="12.75">
      <c r="A817" s="16"/>
      <c r="B817" s="10"/>
      <c r="C817" s="20"/>
      <c r="D817" s="16"/>
      <c r="E817" s="16"/>
      <c r="F817" s="13"/>
      <c r="G817" s="364"/>
      <c r="H817" s="362"/>
      <c r="I817" s="363"/>
    </row>
    <row r="818" spans="1:9" ht="12.75">
      <c r="A818" s="5"/>
      <c r="B818" s="10" t="s">
        <v>384</v>
      </c>
      <c r="C818" s="14"/>
      <c r="D818" s="17" t="s">
        <v>10</v>
      </c>
      <c r="E818" s="17">
        <f>E819</f>
        <v>400</v>
      </c>
      <c r="F818" s="17">
        <f>F819</f>
        <v>200</v>
      </c>
      <c r="G818" s="362">
        <f t="shared" si="26"/>
        <v>600</v>
      </c>
      <c r="H818" s="362">
        <v>400</v>
      </c>
      <c r="I818" s="363" t="s">
        <v>378</v>
      </c>
    </row>
    <row r="819" spans="1:9" ht="12.75">
      <c r="A819" s="16"/>
      <c r="B819" s="7"/>
      <c r="C819" s="14">
        <v>2231</v>
      </c>
      <c r="D819" s="16" t="s">
        <v>156</v>
      </c>
      <c r="E819" s="16">
        <v>400</v>
      </c>
      <c r="F819" s="13">
        <v>200</v>
      </c>
      <c r="G819" s="364">
        <f t="shared" si="26"/>
        <v>600</v>
      </c>
      <c r="H819" s="195"/>
      <c r="I819" s="365"/>
    </row>
    <row r="820" spans="1:9" ht="12.75">
      <c r="A820" s="16"/>
      <c r="B820" s="10"/>
      <c r="C820" s="14"/>
      <c r="D820" s="7"/>
      <c r="E820" s="16"/>
      <c r="F820" s="13"/>
      <c r="G820" s="364"/>
      <c r="H820" s="195"/>
      <c r="I820" s="365"/>
    </row>
    <row r="821" spans="1:9" ht="12.75">
      <c r="A821" s="16"/>
      <c r="B821" s="10" t="s">
        <v>380</v>
      </c>
      <c r="C821" s="14">
        <v>21393</v>
      </c>
      <c r="D821" s="17" t="s">
        <v>10</v>
      </c>
      <c r="E821" s="17">
        <f>E822+E823</f>
        <v>25</v>
      </c>
      <c r="F821" s="17">
        <f>F822+F823</f>
        <v>0</v>
      </c>
      <c r="G821" s="17">
        <f t="shared" si="26"/>
        <v>25</v>
      </c>
      <c r="H821" s="17">
        <v>50</v>
      </c>
      <c r="I821" s="363" t="s">
        <v>378</v>
      </c>
    </row>
    <row r="822" spans="1:9" ht="12.75">
      <c r="A822" s="16"/>
      <c r="B822" s="10"/>
      <c r="C822" s="14">
        <v>2231</v>
      </c>
      <c r="D822" s="16" t="s">
        <v>334</v>
      </c>
      <c r="E822" s="16">
        <v>25</v>
      </c>
      <c r="F822" s="13"/>
      <c r="G822" s="364">
        <f t="shared" si="26"/>
        <v>25</v>
      </c>
      <c r="H822" s="362"/>
      <c r="I822" s="363"/>
    </row>
    <row r="823" spans="1:9" ht="12.75">
      <c r="A823" s="16"/>
      <c r="B823" s="10"/>
      <c r="C823" s="14"/>
      <c r="D823" s="16"/>
      <c r="E823" s="16"/>
      <c r="F823" s="13"/>
      <c r="G823" s="364"/>
      <c r="H823" s="362"/>
      <c r="I823" s="363"/>
    </row>
    <row r="824" spans="1:9" ht="12.75">
      <c r="A824" s="16"/>
      <c r="B824" s="7"/>
      <c r="C824" s="14"/>
      <c r="D824" s="16"/>
      <c r="E824" s="16"/>
      <c r="F824" s="13"/>
      <c r="G824" s="364"/>
      <c r="H824" s="362"/>
      <c r="I824" s="16"/>
    </row>
    <row r="825" spans="1:9" ht="12.75">
      <c r="A825" s="5" t="s">
        <v>288</v>
      </c>
      <c r="B825" s="10" t="s">
        <v>390</v>
      </c>
      <c r="C825" s="14"/>
      <c r="D825" s="17" t="s">
        <v>10</v>
      </c>
      <c r="E825" s="17">
        <f>SUM(E826:E830)</f>
        <v>0</v>
      </c>
      <c r="F825" s="17">
        <f>SUM(F826:F830)</f>
        <v>780</v>
      </c>
      <c r="G825" s="362">
        <f t="shared" si="26"/>
        <v>780</v>
      </c>
      <c r="H825" s="362"/>
      <c r="I825" s="363" t="s">
        <v>378</v>
      </c>
    </row>
    <row r="826" spans="1:9" ht="12.75">
      <c r="A826" s="238"/>
      <c r="B826" s="7"/>
      <c r="C826" s="14">
        <v>1150</v>
      </c>
      <c r="D826" s="177" t="s">
        <v>31</v>
      </c>
      <c r="E826" s="16"/>
      <c r="F826" s="13">
        <v>200</v>
      </c>
      <c r="G826" s="364">
        <f t="shared" si="26"/>
        <v>200</v>
      </c>
      <c r="H826" s="362"/>
      <c r="I826" s="363"/>
    </row>
    <row r="827" spans="1:9" ht="12.75">
      <c r="A827" s="238"/>
      <c r="B827" s="7"/>
      <c r="C827" s="14">
        <v>1210</v>
      </c>
      <c r="D827" s="7" t="s">
        <v>385</v>
      </c>
      <c r="E827" s="16"/>
      <c r="F827" s="13">
        <v>10</v>
      </c>
      <c r="G827" s="364">
        <f t="shared" si="26"/>
        <v>10</v>
      </c>
      <c r="H827" s="362"/>
      <c r="I827" s="363"/>
    </row>
    <row r="828" spans="1:9" ht="12.75">
      <c r="A828" s="238"/>
      <c r="B828" s="7"/>
      <c r="C828" s="14">
        <v>2231</v>
      </c>
      <c r="D828" s="16" t="s">
        <v>156</v>
      </c>
      <c r="E828" s="16"/>
      <c r="F828" s="13">
        <v>500</v>
      </c>
      <c r="G828" s="364">
        <f t="shared" si="26"/>
        <v>500</v>
      </c>
      <c r="H828" s="362"/>
      <c r="I828" s="366"/>
    </row>
    <row r="829" spans="1:9" ht="12.75">
      <c r="A829" s="228"/>
      <c r="B829" s="371"/>
      <c r="C829" s="372">
        <v>2314</v>
      </c>
      <c r="D829" s="373" t="s">
        <v>388</v>
      </c>
      <c r="E829" s="373"/>
      <c r="F829" s="374">
        <v>50</v>
      </c>
      <c r="G829" s="375">
        <f t="shared" si="26"/>
        <v>50</v>
      </c>
      <c r="H829" s="376"/>
      <c r="I829" s="377"/>
    </row>
    <row r="830" spans="1:9" ht="12.75">
      <c r="A830" s="213"/>
      <c r="B830" s="378"/>
      <c r="C830" s="14">
        <v>2314</v>
      </c>
      <c r="D830" s="16" t="s">
        <v>159</v>
      </c>
      <c r="E830" s="16"/>
      <c r="F830" s="379">
        <v>20</v>
      </c>
      <c r="G830" s="364">
        <f t="shared" si="26"/>
        <v>20</v>
      </c>
      <c r="H830" s="380"/>
      <c r="I830" s="366"/>
    </row>
    <row r="831" spans="1:9" ht="12.75">
      <c r="A831" s="213"/>
      <c r="B831" s="378"/>
      <c r="C831" s="14"/>
      <c r="D831" s="16"/>
      <c r="E831" s="16"/>
      <c r="F831" s="379"/>
      <c r="G831" s="364"/>
      <c r="H831" s="380"/>
      <c r="I831" s="366"/>
    </row>
    <row r="832" spans="1:9" ht="12.75">
      <c r="A832" s="213"/>
      <c r="B832" s="354" t="s">
        <v>391</v>
      </c>
      <c r="C832" s="14"/>
      <c r="D832" s="17" t="s">
        <v>10</v>
      </c>
      <c r="E832" s="17">
        <f>SUM(E833:E836)</f>
        <v>0</v>
      </c>
      <c r="F832" s="17">
        <f>SUM(F833:F836)</f>
        <v>340</v>
      </c>
      <c r="G832" s="362">
        <f t="shared" si="26"/>
        <v>340</v>
      </c>
      <c r="H832" s="380"/>
      <c r="I832" s="363" t="s">
        <v>378</v>
      </c>
    </row>
    <row r="833" spans="1:9" ht="12.75">
      <c r="A833" s="213"/>
      <c r="B833" s="378"/>
      <c r="C833" s="14">
        <v>2314</v>
      </c>
      <c r="D833" s="16" t="s">
        <v>388</v>
      </c>
      <c r="E833" s="16"/>
      <c r="F833" s="379">
        <v>50</v>
      </c>
      <c r="G833" s="364">
        <f t="shared" si="26"/>
        <v>50</v>
      </c>
      <c r="H833" s="380"/>
      <c r="I833" s="363"/>
    </row>
    <row r="834" spans="1:9" ht="12.75">
      <c r="A834" s="213"/>
      <c r="B834" s="378"/>
      <c r="C834" s="14">
        <v>2314</v>
      </c>
      <c r="D834" s="16" t="s">
        <v>159</v>
      </c>
      <c r="E834" s="16"/>
      <c r="F834" s="381">
        <v>40</v>
      </c>
      <c r="G834" s="382">
        <f t="shared" si="26"/>
        <v>40</v>
      </c>
      <c r="H834" s="383"/>
      <c r="I834" s="384"/>
    </row>
    <row r="835" spans="1:9" ht="12.75">
      <c r="A835" s="213"/>
      <c r="B835" s="378"/>
      <c r="C835" s="14">
        <v>2314</v>
      </c>
      <c r="D835" s="16" t="s">
        <v>75</v>
      </c>
      <c r="E835" s="385"/>
      <c r="F835" s="13">
        <v>50</v>
      </c>
      <c r="G835" s="364">
        <f t="shared" si="26"/>
        <v>50</v>
      </c>
      <c r="H835" s="17"/>
      <c r="I835" s="333"/>
    </row>
    <row r="836" spans="1:9" ht="12.75">
      <c r="A836" s="213"/>
      <c r="B836" s="378"/>
      <c r="C836" s="14">
        <v>2231</v>
      </c>
      <c r="D836" s="16" t="s">
        <v>389</v>
      </c>
      <c r="E836" s="385"/>
      <c r="F836" s="13">
        <v>200</v>
      </c>
      <c r="G836" s="364">
        <f t="shared" si="26"/>
        <v>200</v>
      </c>
      <c r="H836" s="362"/>
      <c r="I836" s="363"/>
    </row>
    <row r="837" spans="1:9" ht="12.75">
      <c r="A837" s="213"/>
      <c r="B837" s="335"/>
      <c r="C837" s="302"/>
      <c r="D837" s="386"/>
      <c r="E837" s="385"/>
      <c r="F837" s="13"/>
      <c r="G837" s="364"/>
      <c r="H837" s="362"/>
      <c r="I837" s="363"/>
    </row>
    <row r="838" spans="1:9" ht="12.75">
      <c r="A838" s="387"/>
      <c r="B838" s="442" t="s">
        <v>392</v>
      </c>
      <c r="C838" s="388"/>
      <c r="D838" s="389" t="s">
        <v>10</v>
      </c>
      <c r="E838" s="390">
        <f>SUM(E839:E842)</f>
        <v>0</v>
      </c>
      <c r="F838" s="390">
        <f>SUM(F839:F842)</f>
        <v>340</v>
      </c>
      <c r="G838" s="391">
        <f t="shared" si="26"/>
        <v>340</v>
      </c>
      <c r="H838" s="391"/>
      <c r="I838" s="363" t="s">
        <v>378</v>
      </c>
    </row>
    <row r="839" spans="1:9" ht="12.75">
      <c r="A839" s="387"/>
      <c r="B839" s="335"/>
      <c r="C839" s="303">
        <v>2314</v>
      </c>
      <c r="D839" s="386" t="s">
        <v>388</v>
      </c>
      <c r="E839" s="392"/>
      <c r="F839" s="177">
        <v>50</v>
      </c>
      <c r="G839" s="393">
        <f t="shared" si="26"/>
        <v>50</v>
      </c>
      <c r="H839" s="391"/>
      <c r="I839" s="363"/>
    </row>
    <row r="840" spans="1:9" ht="12.75">
      <c r="A840" s="387"/>
      <c r="B840" s="335"/>
      <c r="C840" s="303">
        <v>2314</v>
      </c>
      <c r="D840" s="386" t="s">
        <v>159</v>
      </c>
      <c r="E840" s="392"/>
      <c r="F840" s="59">
        <v>40</v>
      </c>
      <c r="G840" s="393">
        <f t="shared" si="26"/>
        <v>40</v>
      </c>
      <c r="H840" s="391"/>
      <c r="I840" s="363"/>
    </row>
    <row r="841" spans="1:9" ht="12.75">
      <c r="A841" s="387"/>
      <c r="B841" s="335"/>
      <c r="C841" s="303">
        <v>2314</v>
      </c>
      <c r="D841" s="386" t="s">
        <v>75</v>
      </c>
      <c r="E841" s="392"/>
      <c r="F841" s="59">
        <v>50</v>
      </c>
      <c r="G841" s="393">
        <f t="shared" si="26"/>
        <v>50</v>
      </c>
      <c r="H841" s="391"/>
      <c r="I841" s="363"/>
    </row>
    <row r="842" spans="1:9" ht="12.75">
      <c r="A842" s="387"/>
      <c r="B842" s="335"/>
      <c r="C842" s="303">
        <v>2231</v>
      </c>
      <c r="D842" s="386" t="s">
        <v>389</v>
      </c>
      <c r="E842" s="392"/>
      <c r="F842" s="59">
        <v>200</v>
      </c>
      <c r="G842" s="393">
        <f t="shared" si="26"/>
        <v>200</v>
      </c>
      <c r="H842" s="391"/>
      <c r="I842" s="363"/>
    </row>
    <row r="843" spans="1:9" ht="12.75">
      <c r="A843" s="387"/>
      <c r="B843" s="335"/>
      <c r="C843" s="303"/>
      <c r="D843" s="386"/>
      <c r="E843" s="390"/>
      <c r="F843" s="11"/>
      <c r="G843" s="391"/>
      <c r="H843" s="391"/>
      <c r="I843" s="363"/>
    </row>
    <row r="844" spans="1:9" ht="12.75">
      <c r="A844" s="329"/>
      <c r="B844" s="442" t="s">
        <v>393</v>
      </c>
      <c r="C844" s="303"/>
      <c r="D844" s="389" t="s">
        <v>10</v>
      </c>
      <c r="E844" s="394">
        <f>E845</f>
        <v>0</v>
      </c>
      <c r="F844" s="394">
        <f>F845</f>
        <v>35</v>
      </c>
      <c r="G844" s="362">
        <f t="shared" si="26"/>
        <v>35</v>
      </c>
      <c r="H844" s="17"/>
      <c r="I844" s="363" t="s">
        <v>378</v>
      </c>
    </row>
    <row r="845" spans="1:9" ht="12.75">
      <c r="A845" s="315"/>
      <c r="B845" s="442" t="s">
        <v>394</v>
      </c>
      <c r="C845" s="303">
        <v>2231</v>
      </c>
      <c r="D845" s="386" t="s">
        <v>395</v>
      </c>
      <c r="E845" s="385"/>
      <c r="F845" s="13">
        <v>35</v>
      </c>
      <c r="G845" s="364">
        <f t="shared" si="26"/>
        <v>35</v>
      </c>
      <c r="H845" s="362"/>
      <c r="I845" s="363"/>
    </row>
    <row r="846" spans="1:9" ht="12.75">
      <c r="A846" s="17"/>
      <c r="B846" s="395"/>
      <c r="C846" s="303"/>
      <c r="D846" s="7"/>
      <c r="E846" s="385"/>
      <c r="F846" s="13"/>
      <c r="G846" s="364"/>
      <c r="H846" s="362"/>
      <c r="I846" s="363"/>
    </row>
    <row r="847" spans="1:9" ht="12.75">
      <c r="A847" s="5" t="s">
        <v>355</v>
      </c>
      <c r="B847" s="396" t="s">
        <v>39</v>
      </c>
      <c r="C847" s="303"/>
      <c r="D847" s="389" t="s">
        <v>10</v>
      </c>
      <c r="E847" s="394">
        <f>E848+E849</f>
        <v>0</v>
      </c>
      <c r="F847" s="394">
        <f>F848+F849</f>
        <v>800</v>
      </c>
      <c r="G847" s="362">
        <f t="shared" si="26"/>
        <v>800</v>
      </c>
      <c r="H847" s="195"/>
      <c r="I847" s="363" t="s">
        <v>378</v>
      </c>
    </row>
    <row r="848" spans="1:9" ht="12.75">
      <c r="A848" s="5"/>
      <c r="B848" s="396"/>
      <c r="C848" s="303">
        <v>2231</v>
      </c>
      <c r="D848" s="219" t="s">
        <v>396</v>
      </c>
      <c r="E848" s="385"/>
      <c r="F848" s="13">
        <v>500</v>
      </c>
      <c r="G848" s="364">
        <f t="shared" si="26"/>
        <v>500</v>
      </c>
      <c r="H848" s="195"/>
      <c r="I848" s="333"/>
    </row>
    <row r="849" spans="1:9" ht="12.75">
      <c r="A849" s="347"/>
      <c r="B849" s="442"/>
      <c r="C849" s="303">
        <v>2231</v>
      </c>
      <c r="D849" s="219" t="s">
        <v>45</v>
      </c>
      <c r="E849" s="385"/>
      <c r="F849" s="13">
        <v>300</v>
      </c>
      <c r="G849" s="364">
        <f t="shared" si="26"/>
        <v>300</v>
      </c>
      <c r="H849" s="195"/>
      <c r="I849" s="363"/>
    </row>
    <row r="850" spans="1:9" ht="12.75">
      <c r="A850" s="347"/>
      <c r="B850" s="442"/>
      <c r="C850" s="303"/>
      <c r="D850" s="386"/>
      <c r="E850" s="385"/>
      <c r="F850" s="13"/>
      <c r="G850" s="364"/>
      <c r="H850" s="195"/>
      <c r="I850" s="363"/>
    </row>
    <row r="851" spans="1:9" ht="12.75">
      <c r="A851" s="347"/>
      <c r="B851" s="442" t="s">
        <v>397</v>
      </c>
      <c r="C851" s="303"/>
      <c r="D851" s="389" t="s">
        <v>10</v>
      </c>
      <c r="E851" s="394">
        <f>E852+E853</f>
        <v>0</v>
      </c>
      <c r="F851" s="394">
        <f>F852+F853</f>
        <v>150</v>
      </c>
      <c r="G851" s="362">
        <f t="shared" si="26"/>
        <v>150</v>
      </c>
      <c r="H851" s="195"/>
      <c r="I851" s="363" t="s">
        <v>378</v>
      </c>
    </row>
    <row r="852" spans="1:9" ht="12.75">
      <c r="A852" s="347"/>
      <c r="B852" s="442"/>
      <c r="C852" s="303">
        <v>2231</v>
      </c>
      <c r="D852" s="219" t="s">
        <v>334</v>
      </c>
      <c r="E852" s="385"/>
      <c r="F852" s="13">
        <v>150</v>
      </c>
      <c r="G852" s="364">
        <f t="shared" si="26"/>
        <v>150</v>
      </c>
      <c r="H852" s="195"/>
      <c r="I852" s="333"/>
    </row>
    <row r="853" spans="1:9" ht="12.75">
      <c r="A853" s="347"/>
      <c r="B853" s="443"/>
      <c r="C853" s="303"/>
      <c r="D853" s="219"/>
      <c r="E853" s="385"/>
      <c r="F853" s="13"/>
      <c r="G853" s="364"/>
      <c r="H853" s="195"/>
      <c r="I853" s="333"/>
    </row>
    <row r="854" spans="1:9" ht="12.75">
      <c r="A854" s="347"/>
      <c r="B854" s="301"/>
      <c r="C854" s="303"/>
      <c r="D854" s="219"/>
      <c r="E854" s="385"/>
      <c r="F854" s="13"/>
      <c r="G854" s="364"/>
      <c r="H854" s="195"/>
      <c r="I854" s="333"/>
    </row>
    <row r="855" spans="1:9" ht="12.75">
      <c r="A855" s="397"/>
      <c r="B855" s="10" t="s">
        <v>398</v>
      </c>
      <c r="C855" s="399"/>
      <c r="D855" s="389" t="s">
        <v>10</v>
      </c>
      <c r="E855" s="394">
        <f>SUM(E856:E861)</f>
        <v>0</v>
      </c>
      <c r="F855" s="441">
        <f>SUM(F856:F861)</f>
        <v>2243</v>
      </c>
      <c r="G855" s="453">
        <f t="shared" si="26"/>
        <v>2243</v>
      </c>
      <c r="H855" s="195"/>
      <c r="I855" s="363" t="s">
        <v>378</v>
      </c>
    </row>
    <row r="856" spans="1:9" ht="12.75">
      <c r="A856" s="238"/>
      <c r="B856" s="10"/>
      <c r="C856" s="14">
        <v>2231</v>
      </c>
      <c r="D856" s="402" t="s">
        <v>399</v>
      </c>
      <c r="E856" s="385"/>
      <c r="F856" s="13">
        <v>1500</v>
      </c>
      <c r="G856" s="364">
        <f t="shared" si="26"/>
        <v>1500</v>
      </c>
      <c r="H856" s="362"/>
      <c r="I856" s="363"/>
    </row>
    <row r="857" spans="1:9" ht="12.75">
      <c r="A857" s="238"/>
      <c r="B857" s="7"/>
      <c r="C857" s="14">
        <v>1150</v>
      </c>
      <c r="D857" s="444" t="s">
        <v>400</v>
      </c>
      <c r="E857" s="385"/>
      <c r="F857" s="13">
        <v>150</v>
      </c>
      <c r="G857" s="364">
        <f t="shared" si="26"/>
        <v>150</v>
      </c>
      <c r="H857" s="362"/>
      <c r="I857" s="363"/>
    </row>
    <row r="858" spans="1:9" ht="12.75">
      <c r="A858" s="238"/>
      <c r="B858" s="7"/>
      <c r="C858" s="14">
        <v>1150</v>
      </c>
      <c r="D858" s="444" t="s">
        <v>401</v>
      </c>
      <c r="E858" s="385"/>
      <c r="F858" s="13">
        <v>300</v>
      </c>
      <c r="G858" s="364">
        <f t="shared" si="26"/>
        <v>300</v>
      </c>
      <c r="H858" s="362"/>
      <c r="I858" s="363"/>
    </row>
    <row r="859" spans="1:9" ht="12.75">
      <c r="A859" s="238"/>
      <c r="B859" s="7"/>
      <c r="C859" s="14">
        <v>1210</v>
      </c>
      <c r="D859" s="445" t="s">
        <v>385</v>
      </c>
      <c r="E859" s="7"/>
      <c r="F859" s="13">
        <v>23</v>
      </c>
      <c r="G859" s="370">
        <f t="shared" si="26"/>
        <v>23</v>
      </c>
      <c r="H859" s="362"/>
      <c r="I859" s="363"/>
    </row>
    <row r="860" spans="1:9" ht="12.75">
      <c r="A860" s="238"/>
      <c r="B860" s="7"/>
      <c r="C860" s="14">
        <v>2314</v>
      </c>
      <c r="D860" s="446" t="s">
        <v>402</v>
      </c>
      <c r="E860" s="385"/>
      <c r="F860" s="13">
        <v>200</v>
      </c>
      <c r="G860" s="364">
        <f t="shared" si="26"/>
        <v>200</v>
      </c>
      <c r="H860" s="362"/>
      <c r="I860" s="363"/>
    </row>
    <row r="861" spans="1:9" ht="12.75">
      <c r="A861" s="5"/>
      <c r="B861" s="10"/>
      <c r="C861" s="14">
        <v>2314</v>
      </c>
      <c r="D861" s="401" t="s">
        <v>159</v>
      </c>
      <c r="E861" s="385"/>
      <c r="F861" s="13">
        <v>70</v>
      </c>
      <c r="G861" s="364">
        <f t="shared" si="26"/>
        <v>70</v>
      </c>
      <c r="H861" s="362"/>
      <c r="I861" s="363"/>
    </row>
    <row r="862" spans="1:9" ht="12.75">
      <c r="A862" s="5"/>
      <c r="B862" s="10"/>
      <c r="C862" s="14"/>
      <c r="D862" s="402"/>
      <c r="E862" s="385"/>
      <c r="F862" s="13"/>
      <c r="G862" s="364"/>
      <c r="H862" s="362"/>
      <c r="I862" s="363"/>
    </row>
    <row r="863" spans="1:9" ht="12.75">
      <c r="A863" s="5" t="s">
        <v>319</v>
      </c>
      <c r="B863" s="10" t="s">
        <v>397</v>
      </c>
      <c r="C863" s="14"/>
      <c r="D863" s="403" t="s">
        <v>10</v>
      </c>
      <c r="E863" s="394">
        <f>E864+E865</f>
        <v>0</v>
      </c>
      <c r="F863" s="394">
        <f>F864+F865</f>
        <v>150</v>
      </c>
      <c r="G863" s="362">
        <f t="shared" si="26"/>
        <v>150</v>
      </c>
      <c r="H863" s="362"/>
      <c r="I863" s="363" t="s">
        <v>378</v>
      </c>
    </row>
    <row r="864" spans="1:9" ht="12.75">
      <c r="A864" s="5"/>
      <c r="B864" s="10"/>
      <c r="C864" s="14">
        <v>2231</v>
      </c>
      <c r="D864" s="219" t="s">
        <v>334</v>
      </c>
      <c r="E864" s="385"/>
      <c r="F864" s="13">
        <v>150</v>
      </c>
      <c r="G864" s="364">
        <f t="shared" si="26"/>
        <v>150</v>
      </c>
      <c r="H864" s="362"/>
      <c r="I864" s="363"/>
    </row>
    <row r="865" spans="1:9" ht="12.75">
      <c r="A865" s="5"/>
      <c r="B865" s="10"/>
      <c r="C865" s="303"/>
      <c r="D865" s="219"/>
      <c r="E865" s="385"/>
      <c r="F865" s="13"/>
      <c r="G865" s="364"/>
      <c r="H865" s="362"/>
      <c r="I865" s="363"/>
    </row>
    <row r="866" spans="1:9" ht="12.75">
      <c r="A866" s="5"/>
      <c r="B866" s="10"/>
      <c r="C866" s="20"/>
      <c r="D866" s="401"/>
      <c r="E866" s="385"/>
      <c r="F866" s="13"/>
      <c r="G866" s="364"/>
      <c r="H866" s="362"/>
      <c r="I866" s="363"/>
    </row>
    <row r="867" spans="1:9" ht="12.75">
      <c r="A867" s="347" t="s">
        <v>322</v>
      </c>
      <c r="B867" s="442" t="s">
        <v>397</v>
      </c>
      <c r="C867" s="302"/>
      <c r="D867" s="405" t="s">
        <v>10</v>
      </c>
      <c r="E867" s="394">
        <f>E868+E869</f>
        <v>0</v>
      </c>
      <c r="F867" s="17">
        <f>F868+F869</f>
        <v>150</v>
      </c>
      <c r="G867" s="362">
        <f t="shared" si="26"/>
        <v>150</v>
      </c>
      <c r="H867" s="364"/>
      <c r="I867" s="363" t="s">
        <v>378</v>
      </c>
    </row>
    <row r="868" spans="1:9" ht="12.75">
      <c r="A868" s="347"/>
      <c r="B868" s="442"/>
      <c r="C868" s="303">
        <v>2231</v>
      </c>
      <c r="D868" s="219" t="s">
        <v>334</v>
      </c>
      <c r="E868" s="385"/>
      <c r="F868" s="13">
        <v>150</v>
      </c>
      <c r="G868" s="364">
        <f t="shared" si="26"/>
        <v>150</v>
      </c>
      <c r="H868" s="364"/>
      <c r="I868" s="406"/>
    </row>
    <row r="869" spans="1:9" ht="12.75">
      <c r="A869" s="347"/>
      <c r="B869" s="301"/>
      <c r="C869" s="303"/>
      <c r="D869" s="219"/>
      <c r="E869" s="385"/>
      <c r="F869" s="400"/>
      <c r="G869" s="364"/>
      <c r="H869" s="364"/>
      <c r="I869" s="406"/>
    </row>
    <row r="870" spans="1:9" ht="12.75">
      <c r="A870" s="347"/>
      <c r="B870" s="301"/>
      <c r="C870" s="407"/>
      <c r="D870" s="7"/>
      <c r="E870" s="385"/>
      <c r="F870" s="400"/>
      <c r="G870" s="364"/>
      <c r="H870" s="364"/>
      <c r="I870" s="406"/>
    </row>
    <row r="871" spans="1:9" ht="12.75">
      <c r="A871" s="329"/>
      <c r="B871" s="442" t="s">
        <v>403</v>
      </c>
      <c r="C871" s="409"/>
      <c r="D871" s="104" t="s">
        <v>10</v>
      </c>
      <c r="E871" s="394">
        <f>SUM(E872:E873)</f>
        <v>0</v>
      </c>
      <c r="F871" s="394">
        <f>SUM(F872:F873)</f>
        <v>86</v>
      </c>
      <c r="G871" s="362">
        <f aca="true" t="shared" si="27" ref="G871:G924">E871+F871</f>
        <v>86</v>
      </c>
      <c r="H871" s="408"/>
      <c r="I871" s="363" t="s">
        <v>378</v>
      </c>
    </row>
    <row r="872" spans="1:9" ht="12.75">
      <c r="A872" s="329"/>
      <c r="B872" s="449"/>
      <c r="C872" s="14">
        <v>1150</v>
      </c>
      <c r="D872" s="461" t="s">
        <v>31</v>
      </c>
      <c r="E872" s="385"/>
      <c r="F872" s="13">
        <v>82</v>
      </c>
      <c r="G872" s="364">
        <f t="shared" si="27"/>
        <v>82</v>
      </c>
      <c r="H872" s="364"/>
      <c r="I872" s="363"/>
    </row>
    <row r="873" spans="1:9" ht="12.75">
      <c r="A873" s="329"/>
      <c r="B873" s="420"/>
      <c r="C873" s="14">
        <v>1210</v>
      </c>
      <c r="D873" s="447" t="s">
        <v>385</v>
      </c>
      <c r="E873" s="385"/>
      <c r="F873" s="13">
        <v>4</v>
      </c>
      <c r="G873" s="364">
        <f t="shared" si="27"/>
        <v>4</v>
      </c>
      <c r="H873" s="364"/>
      <c r="I873" s="406"/>
    </row>
    <row r="874" spans="1:9" ht="12.75">
      <c r="A874" s="348"/>
      <c r="B874" s="10"/>
      <c r="C874" s="14"/>
      <c r="D874" s="7"/>
      <c r="E874" s="385"/>
      <c r="F874" s="13"/>
      <c r="G874" s="364"/>
      <c r="H874" s="364"/>
      <c r="I874" s="406"/>
    </row>
    <row r="875" spans="1:9" ht="12.75">
      <c r="A875" s="348"/>
      <c r="B875" s="10" t="s">
        <v>404</v>
      </c>
      <c r="C875" s="14"/>
      <c r="D875" s="10" t="s">
        <v>10</v>
      </c>
      <c r="E875" s="394">
        <f>E876</f>
        <v>0</v>
      </c>
      <c r="F875" s="394">
        <f>F876</f>
        <v>400</v>
      </c>
      <c r="G875" s="362">
        <f>E875+F875</f>
        <v>400</v>
      </c>
      <c r="H875" s="364"/>
      <c r="I875" s="406"/>
    </row>
    <row r="876" spans="1:9" ht="12.75">
      <c r="A876" s="348"/>
      <c r="B876" s="10"/>
      <c r="C876" s="14">
        <v>2233</v>
      </c>
      <c r="D876" s="7" t="s">
        <v>174</v>
      </c>
      <c r="E876" s="385"/>
      <c r="F876" s="13">
        <v>400</v>
      </c>
      <c r="G876" s="364">
        <f t="shared" si="27"/>
        <v>400</v>
      </c>
      <c r="H876" s="364"/>
      <c r="I876" s="406"/>
    </row>
    <row r="877" spans="1:9" ht="12.75">
      <c r="A877" s="329"/>
      <c r="B877" s="404"/>
      <c r="C877" s="410"/>
      <c r="D877" s="411"/>
      <c r="E877" s="385"/>
      <c r="F877" s="13"/>
      <c r="G877" s="364"/>
      <c r="H877" s="364"/>
      <c r="I877" s="406"/>
    </row>
    <row r="878" spans="1:9" ht="12.75">
      <c r="A878" s="412" t="s">
        <v>116</v>
      </c>
      <c r="B878" s="448" t="s">
        <v>405</v>
      </c>
      <c r="C878" s="407"/>
      <c r="D878" s="104" t="s">
        <v>10</v>
      </c>
      <c r="E878" s="394">
        <f>SUM(E879:E880)</f>
        <v>0</v>
      </c>
      <c r="F878" s="441">
        <f>SUM(F879:F880)</f>
        <v>157.5</v>
      </c>
      <c r="G878" s="453">
        <f t="shared" si="27"/>
        <v>157.5</v>
      </c>
      <c r="H878" s="364"/>
      <c r="I878" s="363" t="s">
        <v>378</v>
      </c>
    </row>
    <row r="879" spans="1:9" ht="12.75">
      <c r="A879" s="412"/>
      <c r="B879" s="442"/>
      <c r="C879" s="303">
        <v>1150</v>
      </c>
      <c r="D879" s="392" t="s">
        <v>31</v>
      </c>
      <c r="E879" s="385"/>
      <c r="F879" s="13">
        <v>150</v>
      </c>
      <c r="G879" s="364">
        <f>E879+F879</f>
        <v>150</v>
      </c>
      <c r="H879" s="408"/>
      <c r="I879" s="413"/>
    </row>
    <row r="880" spans="1:9" ht="12.75">
      <c r="A880" s="412"/>
      <c r="B880" s="443"/>
      <c r="C880" s="14">
        <v>1210</v>
      </c>
      <c r="D880" s="445" t="s">
        <v>385</v>
      </c>
      <c r="E880" s="385"/>
      <c r="F880" s="13">
        <v>7.5</v>
      </c>
      <c r="G880" s="370">
        <f>E880+F880</f>
        <v>7.5</v>
      </c>
      <c r="H880" s="408"/>
      <c r="I880" s="413"/>
    </row>
    <row r="881" spans="1:9" ht="12.75">
      <c r="A881" s="329"/>
      <c r="B881" s="301"/>
      <c r="C881" s="407"/>
      <c r="D881" s="7"/>
      <c r="E881" s="385"/>
      <c r="F881" s="13"/>
      <c r="G881" s="364"/>
      <c r="H881" s="408"/>
      <c r="I881" s="413"/>
    </row>
    <row r="882" spans="1:9" ht="12.75">
      <c r="A882" s="300" t="s">
        <v>52</v>
      </c>
      <c r="B882" s="442" t="s">
        <v>381</v>
      </c>
      <c r="C882" s="407">
        <v>21393</v>
      </c>
      <c r="D882" s="104" t="s">
        <v>10</v>
      </c>
      <c r="E882" s="394">
        <f>E883</f>
        <v>250</v>
      </c>
      <c r="F882" s="17">
        <f>F883</f>
        <v>150</v>
      </c>
      <c r="G882" s="362">
        <f t="shared" si="27"/>
        <v>400</v>
      </c>
      <c r="H882" s="17">
        <v>250</v>
      </c>
      <c r="I882" s="363" t="s">
        <v>378</v>
      </c>
    </row>
    <row r="883" spans="1:9" ht="12.75">
      <c r="A883" s="412"/>
      <c r="B883" s="442"/>
      <c r="C883" s="303">
        <v>2231</v>
      </c>
      <c r="D883" s="219" t="s">
        <v>396</v>
      </c>
      <c r="E883" s="385">
        <v>250</v>
      </c>
      <c r="F883" s="13">
        <v>150</v>
      </c>
      <c r="G883" s="364">
        <f t="shared" si="27"/>
        <v>400</v>
      </c>
      <c r="H883" s="362"/>
      <c r="I883" s="363"/>
    </row>
    <row r="884" spans="1:9" ht="12.75">
      <c r="A884" s="339"/>
      <c r="B884" s="398"/>
      <c r="C884" s="409"/>
      <c r="D884" s="414"/>
      <c r="E884" s="385"/>
      <c r="F884" s="13"/>
      <c r="G884" s="364"/>
      <c r="H884" s="362"/>
      <c r="I884" s="363"/>
    </row>
    <row r="885" spans="1:9" ht="12.75">
      <c r="A885" s="5"/>
      <c r="B885" s="10" t="s">
        <v>365</v>
      </c>
      <c r="C885" s="14"/>
      <c r="D885" s="104" t="s">
        <v>10</v>
      </c>
      <c r="E885" s="394">
        <f>SUM(E886:E887)</f>
        <v>0</v>
      </c>
      <c r="F885" s="17">
        <f>SUM(F886:F887)</f>
        <v>86</v>
      </c>
      <c r="G885" s="362">
        <f t="shared" si="27"/>
        <v>86</v>
      </c>
      <c r="H885" s="362"/>
      <c r="I885" s="363" t="s">
        <v>378</v>
      </c>
    </row>
    <row r="886" spans="1:9" ht="12.75">
      <c r="A886" s="5"/>
      <c r="B886" s="10"/>
      <c r="C886" s="14">
        <v>1150</v>
      </c>
      <c r="D886" s="177" t="s">
        <v>31</v>
      </c>
      <c r="E886" s="385"/>
      <c r="F886" s="13">
        <v>82</v>
      </c>
      <c r="G886" s="364">
        <f t="shared" si="27"/>
        <v>82</v>
      </c>
      <c r="H886" s="362"/>
      <c r="I886" s="363"/>
    </row>
    <row r="887" spans="1:9" ht="12.75">
      <c r="A887" s="5"/>
      <c r="B887" s="10"/>
      <c r="C887" s="14">
        <v>1210</v>
      </c>
      <c r="D887" s="445" t="s">
        <v>385</v>
      </c>
      <c r="E887" s="385"/>
      <c r="F887" s="13">
        <v>4</v>
      </c>
      <c r="G887" s="364">
        <f t="shared" si="27"/>
        <v>4</v>
      </c>
      <c r="H887" s="362"/>
      <c r="I887" s="363"/>
    </row>
    <row r="888" spans="1:9" ht="12.75">
      <c r="A888" s="5"/>
      <c r="B888" s="10"/>
      <c r="C888" s="14"/>
      <c r="D888" s="7"/>
      <c r="E888" s="385"/>
      <c r="F888" s="13"/>
      <c r="G888" s="364"/>
      <c r="H888" s="362"/>
      <c r="I888" s="363"/>
    </row>
    <row r="889" spans="1:9" ht="12.75">
      <c r="A889" s="5"/>
      <c r="B889" s="10" t="s">
        <v>380</v>
      </c>
      <c r="C889" s="14">
        <v>21393</v>
      </c>
      <c r="D889" s="17" t="s">
        <v>10</v>
      </c>
      <c r="E889" s="394">
        <f>E890+E891</f>
        <v>25</v>
      </c>
      <c r="F889" s="394">
        <f>F890+F891</f>
        <v>0</v>
      </c>
      <c r="G889" s="362">
        <f>E889+F889</f>
        <v>25</v>
      </c>
      <c r="H889" s="362">
        <v>50</v>
      </c>
      <c r="I889" s="363" t="s">
        <v>378</v>
      </c>
    </row>
    <row r="890" spans="1:9" ht="12.75">
      <c r="A890" s="5"/>
      <c r="B890" s="10"/>
      <c r="C890" s="14">
        <v>2231</v>
      </c>
      <c r="D890" s="219" t="s">
        <v>334</v>
      </c>
      <c r="E890" s="385">
        <v>25</v>
      </c>
      <c r="F890" s="13"/>
      <c r="G890" s="364">
        <f>E890+F890</f>
        <v>25</v>
      </c>
      <c r="H890" s="362"/>
      <c r="I890" s="363"/>
    </row>
    <row r="891" spans="1:9" ht="12.75">
      <c r="A891" s="5"/>
      <c r="B891" s="10"/>
      <c r="C891" s="14"/>
      <c r="D891" s="22"/>
      <c r="E891" s="385"/>
      <c r="F891" s="13"/>
      <c r="G891" s="364"/>
      <c r="H891" s="362"/>
      <c r="I891" s="363"/>
    </row>
    <row r="892" spans="1:9" ht="12.75">
      <c r="A892" s="5"/>
      <c r="B892" s="10"/>
      <c r="C892" s="14"/>
      <c r="D892" s="16"/>
      <c r="E892" s="385"/>
      <c r="F892" s="13"/>
      <c r="G892" s="364"/>
      <c r="H892" s="362"/>
      <c r="I892" s="363"/>
    </row>
    <row r="893" spans="1:9" ht="12.75">
      <c r="A893" s="331"/>
      <c r="B893" s="10" t="s">
        <v>384</v>
      </c>
      <c r="C893" s="372">
        <v>21393</v>
      </c>
      <c r="D893" s="415" t="s">
        <v>10</v>
      </c>
      <c r="E893" s="17">
        <f>SUM(E894:E896)</f>
        <v>400</v>
      </c>
      <c r="F893" s="17">
        <f>SUM(F894:F896)</f>
        <v>200</v>
      </c>
      <c r="G893" s="362">
        <f>E893+F893</f>
        <v>600</v>
      </c>
      <c r="H893" s="416">
        <v>400</v>
      </c>
      <c r="I893" s="363" t="s">
        <v>378</v>
      </c>
    </row>
    <row r="894" spans="1:9" ht="12.75">
      <c r="A894" s="348"/>
      <c r="B894" s="7"/>
      <c r="C894" s="14">
        <v>2231</v>
      </c>
      <c r="D894" s="16" t="s">
        <v>156</v>
      </c>
      <c r="E894" s="16">
        <v>400</v>
      </c>
      <c r="F894" s="379">
        <v>200</v>
      </c>
      <c r="G894" s="364">
        <f>E894+F894</f>
        <v>600</v>
      </c>
      <c r="H894" s="417"/>
      <c r="I894" s="365"/>
    </row>
    <row r="895" spans="1:9" ht="12.75">
      <c r="A895" s="329"/>
      <c r="B895" s="418"/>
      <c r="C895" s="14"/>
      <c r="D895" s="16"/>
      <c r="E895" s="385"/>
      <c r="F895" s="13"/>
      <c r="G895" s="364"/>
      <c r="H895" s="362"/>
      <c r="I895" s="363"/>
    </row>
    <row r="896" spans="1:9" ht="12.75">
      <c r="A896" s="329"/>
      <c r="B896" s="354"/>
      <c r="C896" s="14"/>
      <c r="D896" s="7"/>
      <c r="E896" s="385"/>
      <c r="F896" s="13"/>
      <c r="G896" s="364"/>
      <c r="H896" s="362"/>
      <c r="I896" s="363"/>
    </row>
    <row r="897" spans="1:9" ht="12.75">
      <c r="A897" s="329" t="s">
        <v>123</v>
      </c>
      <c r="B897" s="449" t="s">
        <v>120</v>
      </c>
      <c r="C897" s="14"/>
      <c r="D897" s="104" t="s">
        <v>10</v>
      </c>
      <c r="E897" s="394">
        <f>SUM(E898:E900)</f>
        <v>0</v>
      </c>
      <c r="F897" s="394">
        <f>SUM(F898:F900)</f>
        <v>570</v>
      </c>
      <c r="G897" s="362">
        <f t="shared" si="27"/>
        <v>570</v>
      </c>
      <c r="H897" s="362"/>
      <c r="I897" s="363" t="s">
        <v>378</v>
      </c>
    </row>
    <row r="898" spans="1:9" ht="12.75">
      <c r="A898" s="329"/>
      <c r="B898" s="449"/>
      <c r="C898" s="204">
        <v>2231</v>
      </c>
      <c r="D898" s="16" t="s">
        <v>396</v>
      </c>
      <c r="E898" s="385"/>
      <c r="F898" s="13">
        <v>500</v>
      </c>
      <c r="G898" s="364">
        <f t="shared" si="27"/>
        <v>500</v>
      </c>
      <c r="H898" s="195"/>
      <c r="I898" s="419"/>
    </row>
    <row r="899" spans="1:9" ht="12.75">
      <c r="A899" s="329"/>
      <c r="B899" s="449"/>
      <c r="C899" s="204">
        <v>2314</v>
      </c>
      <c r="D899" s="177" t="s">
        <v>159</v>
      </c>
      <c r="E899" s="385"/>
      <c r="F899" s="13">
        <v>20</v>
      </c>
      <c r="G899" s="364">
        <f t="shared" si="27"/>
        <v>20</v>
      </c>
      <c r="H899" s="195"/>
      <c r="I899" s="363"/>
    </row>
    <row r="900" spans="1:9" ht="12.75">
      <c r="A900" s="329"/>
      <c r="B900" s="354"/>
      <c r="C900" s="204">
        <v>2314</v>
      </c>
      <c r="D900" s="177" t="s">
        <v>430</v>
      </c>
      <c r="E900" s="385"/>
      <c r="F900" s="13">
        <v>50</v>
      </c>
      <c r="G900" s="364">
        <f t="shared" si="27"/>
        <v>50</v>
      </c>
      <c r="H900" s="17"/>
      <c r="I900" s="333"/>
    </row>
    <row r="901" spans="1:9" ht="12.75">
      <c r="A901" s="329"/>
      <c r="B901" s="420"/>
      <c r="C901" s="421"/>
      <c r="D901" s="215"/>
      <c r="E901" s="385"/>
      <c r="F901" s="13"/>
      <c r="G901" s="364"/>
      <c r="H901" s="17"/>
      <c r="I901" s="333"/>
    </row>
    <row r="902" spans="1:9" ht="12.75">
      <c r="A902" s="348" t="s">
        <v>124</v>
      </c>
      <c r="B902" s="10" t="s">
        <v>406</v>
      </c>
      <c r="C902" s="204"/>
      <c r="D902" s="104" t="s">
        <v>10</v>
      </c>
      <c r="E902" s="394">
        <f>SUM(E903:E906)</f>
        <v>0</v>
      </c>
      <c r="F902" s="394">
        <f>SUM(F903:F906)</f>
        <v>965</v>
      </c>
      <c r="G902" s="362">
        <f t="shared" si="27"/>
        <v>965</v>
      </c>
      <c r="H902" s="362"/>
      <c r="I902" s="363" t="s">
        <v>378</v>
      </c>
    </row>
    <row r="903" spans="1:9" ht="12.75">
      <c r="A903" s="348"/>
      <c r="B903" s="10"/>
      <c r="C903" s="204">
        <v>2231</v>
      </c>
      <c r="D903" s="16" t="s">
        <v>156</v>
      </c>
      <c r="E903" s="385"/>
      <c r="F903" s="13">
        <v>600</v>
      </c>
      <c r="G903" s="364">
        <f t="shared" si="27"/>
        <v>600</v>
      </c>
      <c r="H903" s="17"/>
      <c r="I903" s="333"/>
    </row>
    <row r="904" spans="1:9" ht="12.75">
      <c r="A904" s="348"/>
      <c r="B904" s="10"/>
      <c r="C904" s="204">
        <v>1150</v>
      </c>
      <c r="D904" s="7" t="s">
        <v>407</v>
      </c>
      <c r="E904" s="385"/>
      <c r="F904" s="13">
        <v>300</v>
      </c>
      <c r="G904" s="364">
        <f t="shared" si="27"/>
        <v>300</v>
      </c>
      <c r="H904" s="362"/>
      <c r="I904" s="363"/>
    </row>
    <row r="905" spans="1:9" ht="12.75">
      <c r="A905" s="348"/>
      <c r="B905" s="10"/>
      <c r="C905" s="204">
        <v>1210</v>
      </c>
      <c r="D905" s="445" t="s">
        <v>385</v>
      </c>
      <c r="E905" s="385"/>
      <c r="F905" s="13">
        <v>15</v>
      </c>
      <c r="G905" s="364">
        <f t="shared" si="27"/>
        <v>15</v>
      </c>
      <c r="H905" s="362"/>
      <c r="I905" s="363"/>
    </row>
    <row r="906" spans="1:9" ht="12.75">
      <c r="A906" s="348"/>
      <c r="B906" s="17"/>
      <c r="C906" s="204">
        <v>2314</v>
      </c>
      <c r="D906" s="16" t="s">
        <v>388</v>
      </c>
      <c r="E906" s="385"/>
      <c r="F906" s="13">
        <v>50</v>
      </c>
      <c r="G906" s="364">
        <f t="shared" si="27"/>
        <v>50</v>
      </c>
      <c r="H906" s="362"/>
      <c r="I906" s="363"/>
    </row>
    <row r="907" spans="1:9" ht="12.75">
      <c r="A907" s="348"/>
      <c r="B907" s="17"/>
      <c r="C907" s="204"/>
      <c r="D907" s="16"/>
      <c r="E907" s="385"/>
      <c r="F907" s="13"/>
      <c r="G907" s="364"/>
      <c r="H907" s="16"/>
      <c r="I907" s="333"/>
    </row>
    <row r="908" spans="1:9" ht="12.75">
      <c r="A908" s="348"/>
      <c r="B908" s="17" t="s">
        <v>380</v>
      </c>
      <c r="C908" s="204">
        <v>21393</v>
      </c>
      <c r="D908" s="17" t="s">
        <v>10</v>
      </c>
      <c r="E908" s="394">
        <f>E909+E910</f>
        <v>25</v>
      </c>
      <c r="F908" s="394">
        <f>F909+F910</f>
        <v>0</v>
      </c>
      <c r="G908" s="362">
        <f>E908+F908</f>
        <v>25</v>
      </c>
      <c r="H908" s="17">
        <v>50</v>
      </c>
      <c r="I908" s="363" t="s">
        <v>378</v>
      </c>
    </row>
    <row r="909" spans="1:9" ht="12.75">
      <c r="A909" s="348"/>
      <c r="B909" s="17"/>
      <c r="C909" s="204">
        <v>2231</v>
      </c>
      <c r="D909" s="16" t="s">
        <v>382</v>
      </c>
      <c r="E909" s="385">
        <v>25</v>
      </c>
      <c r="F909" s="13"/>
      <c r="G909" s="364">
        <f>E909+F909</f>
        <v>25</v>
      </c>
      <c r="H909" s="16"/>
      <c r="I909" s="333"/>
    </row>
    <row r="910" spans="1:9" ht="12.75">
      <c r="A910" s="348"/>
      <c r="B910" s="17"/>
      <c r="C910" s="204"/>
      <c r="D910" s="22"/>
      <c r="E910" s="385"/>
      <c r="F910" s="13"/>
      <c r="G910" s="364"/>
      <c r="H910" s="16"/>
      <c r="I910" s="333"/>
    </row>
    <row r="911" spans="1:9" ht="12.75">
      <c r="A911" s="348"/>
      <c r="B911" s="17"/>
      <c r="C911" s="204"/>
      <c r="D911" s="16"/>
      <c r="E911" s="385"/>
      <c r="F911" s="13"/>
      <c r="G911" s="364"/>
      <c r="H911" s="362"/>
      <c r="I911" s="363"/>
    </row>
    <row r="912" spans="1:9" ht="12.75">
      <c r="A912" s="348" t="s">
        <v>48</v>
      </c>
      <c r="B912" s="17" t="s">
        <v>432</v>
      </c>
      <c r="C912" s="204"/>
      <c r="D912" s="104" t="s">
        <v>10</v>
      </c>
      <c r="E912" s="394">
        <f>E913+E914</f>
        <v>0</v>
      </c>
      <c r="F912" s="17">
        <f>F913+F914</f>
        <v>350</v>
      </c>
      <c r="G912" s="362">
        <f t="shared" si="27"/>
        <v>350</v>
      </c>
      <c r="H912" s="363"/>
      <c r="I912" s="363" t="s">
        <v>378</v>
      </c>
    </row>
    <row r="913" spans="1:9" ht="12.75">
      <c r="A913" s="348"/>
      <c r="B913" s="17"/>
      <c r="C913" s="450">
        <v>2231</v>
      </c>
      <c r="D913" s="177" t="s">
        <v>408</v>
      </c>
      <c r="E913" s="423"/>
      <c r="F913" s="59">
        <v>300</v>
      </c>
      <c r="G913" s="364">
        <f t="shared" si="27"/>
        <v>300</v>
      </c>
      <c r="H913" s="363"/>
      <c r="I913" s="363"/>
    </row>
    <row r="914" spans="1:9" ht="12.75">
      <c r="A914" s="348"/>
      <c r="B914" s="17"/>
      <c r="C914" s="450">
        <v>2314</v>
      </c>
      <c r="D914" s="177" t="s">
        <v>388</v>
      </c>
      <c r="E914" s="385"/>
      <c r="F914" s="59">
        <v>50</v>
      </c>
      <c r="G914" s="364">
        <f t="shared" si="27"/>
        <v>50</v>
      </c>
      <c r="H914" s="363"/>
      <c r="I914" s="363"/>
    </row>
    <row r="915" spans="1:9" ht="12.75">
      <c r="A915" s="348"/>
      <c r="B915" s="17"/>
      <c r="C915" s="450"/>
      <c r="D915" s="177"/>
      <c r="E915" s="385"/>
      <c r="F915" s="59"/>
      <c r="G915" s="364">
        <f t="shared" si="27"/>
        <v>0</v>
      </c>
      <c r="H915" s="363"/>
      <c r="I915" s="363"/>
    </row>
    <row r="916" spans="1:9" ht="12.75">
      <c r="A916" s="348"/>
      <c r="B916" s="17" t="s">
        <v>380</v>
      </c>
      <c r="C916" s="424">
        <v>21393</v>
      </c>
      <c r="D916" s="17" t="s">
        <v>10</v>
      </c>
      <c r="E916" s="394">
        <f>E917+E918</f>
        <v>25</v>
      </c>
      <c r="F916" s="394">
        <f>F917+F918</f>
        <v>0</v>
      </c>
      <c r="G916" s="362">
        <f t="shared" si="27"/>
        <v>25</v>
      </c>
      <c r="H916" s="363">
        <v>50</v>
      </c>
      <c r="I916" s="363" t="s">
        <v>378</v>
      </c>
    </row>
    <row r="917" spans="1:9" ht="12.75">
      <c r="A917" s="422"/>
      <c r="B917" s="17"/>
      <c r="C917" s="424">
        <v>2231</v>
      </c>
      <c r="D917" s="219" t="s">
        <v>334</v>
      </c>
      <c r="E917" s="385">
        <v>25</v>
      </c>
      <c r="F917" s="59"/>
      <c r="G917" s="364">
        <f t="shared" si="27"/>
        <v>25</v>
      </c>
      <c r="H917" s="363"/>
      <c r="I917" s="363"/>
    </row>
    <row r="918" spans="1:9" ht="12.75">
      <c r="A918" s="422"/>
      <c r="B918" s="17"/>
      <c r="C918" s="424"/>
      <c r="D918" s="22"/>
      <c r="E918" s="385"/>
      <c r="F918" s="59"/>
      <c r="G918" s="364"/>
      <c r="H918" s="363"/>
      <c r="I918" s="363"/>
    </row>
    <row r="919" spans="1:9" ht="12.75">
      <c r="A919" s="309"/>
      <c r="B919" s="17"/>
      <c r="C919" s="424"/>
      <c r="D919" s="7"/>
      <c r="E919" s="385"/>
      <c r="F919" s="13"/>
      <c r="G919" s="364"/>
      <c r="H919" s="363"/>
      <c r="I919" s="363"/>
    </row>
    <row r="920" spans="1:9" ht="12.75">
      <c r="A920" s="309"/>
      <c r="B920" s="17"/>
      <c r="C920" s="424"/>
      <c r="D920" s="104" t="s">
        <v>10</v>
      </c>
      <c r="E920" s="394">
        <f>E921</f>
        <v>0</v>
      </c>
      <c r="F920" s="17">
        <f>F921</f>
        <v>200</v>
      </c>
      <c r="G920" s="362">
        <f t="shared" si="27"/>
        <v>200</v>
      </c>
      <c r="H920" s="419"/>
      <c r="I920" s="363" t="s">
        <v>378</v>
      </c>
    </row>
    <row r="921" spans="1:9" ht="12.75">
      <c r="A921" s="309"/>
      <c r="B921" s="17" t="s">
        <v>369</v>
      </c>
      <c r="C921" s="424">
        <v>2231</v>
      </c>
      <c r="D921" s="177" t="s">
        <v>408</v>
      </c>
      <c r="E921" s="385"/>
      <c r="F921" s="13">
        <v>200</v>
      </c>
      <c r="G921" s="364">
        <f t="shared" si="27"/>
        <v>200</v>
      </c>
      <c r="H921" s="419"/>
      <c r="I921" s="419"/>
    </row>
    <row r="922" spans="1:9" ht="12.75">
      <c r="A922" s="309"/>
      <c r="B922" s="16"/>
      <c r="C922" s="424"/>
      <c r="D922" s="16"/>
      <c r="E922" s="385"/>
      <c r="F922" s="13"/>
      <c r="G922" s="364"/>
      <c r="H922" s="363"/>
      <c r="I922" s="363"/>
    </row>
    <row r="923" spans="1:9" ht="12.75">
      <c r="A923" s="23"/>
      <c r="B923" s="17" t="s">
        <v>117</v>
      </c>
      <c r="C923" s="424"/>
      <c r="D923" s="104" t="s">
        <v>10</v>
      </c>
      <c r="E923" s="394">
        <f>E924</f>
        <v>0</v>
      </c>
      <c r="F923" s="17">
        <f>F924</f>
        <v>500</v>
      </c>
      <c r="G923" s="362">
        <f t="shared" si="27"/>
        <v>500</v>
      </c>
      <c r="H923" s="363"/>
      <c r="I923" s="363" t="s">
        <v>378</v>
      </c>
    </row>
    <row r="924" spans="1:9" ht="12.75">
      <c r="A924" s="385"/>
      <c r="B924" s="17"/>
      <c r="C924" s="451">
        <v>2231</v>
      </c>
      <c r="D924" s="452" t="s">
        <v>408</v>
      </c>
      <c r="E924" s="385"/>
      <c r="F924" s="13">
        <v>500</v>
      </c>
      <c r="G924" s="364">
        <f t="shared" si="27"/>
        <v>500</v>
      </c>
      <c r="H924" s="363"/>
      <c r="I924" s="363"/>
    </row>
    <row r="925" spans="1:9" ht="12.75">
      <c r="A925" s="425"/>
      <c r="B925" s="10"/>
      <c r="C925" s="426"/>
      <c r="D925" s="211"/>
      <c r="E925" s="427"/>
      <c r="F925" s="15"/>
      <c r="G925" s="428"/>
      <c r="H925" s="14"/>
      <c r="I925" s="345"/>
    </row>
    <row r="926" spans="1:9" ht="12.75">
      <c r="A926" s="429"/>
      <c r="B926" s="430"/>
      <c r="C926" s="431"/>
      <c r="D926" s="432"/>
      <c r="E926" s="433"/>
      <c r="F926" s="434"/>
      <c r="G926" s="435"/>
      <c r="H926" s="436"/>
      <c r="I926" s="437"/>
    </row>
    <row r="927" spans="1:9" ht="12.75">
      <c r="A927" s="455"/>
      <c r="B927" s="456"/>
      <c r="C927" s="438"/>
      <c r="D927" s="104" t="s">
        <v>410</v>
      </c>
      <c r="E927" s="439">
        <f>E767+E772+E776+E779+E783+E787+E790+E794+E797+E800+E804+E810+E813+E818+E821+E825+E832+E838+E844+E847+E851+E855+E863+E867+E871+E875+E878+E882+E885+E889+E893+E897+E902+E908+E912+E916+E920+E923</f>
        <v>3875</v>
      </c>
      <c r="F927" s="439">
        <f>F767+F772+F776+F779+F783+F787+F790+F794+F797+F800+F804+F810+F813+F818+F821+F825+F832+F838+F844+F847+F851+F855+F863+F867+F871+F875+F878+F882+F885+F889+F893+F897+F902+F908+F912+F916+F920+F923</f>
        <v>11460.5</v>
      </c>
      <c r="G927" s="439">
        <f>G767+G772+G776+G779+G783+G787+G790+G794+G797+G800+G804+G810+G813+G818+G821+G825+G832+G838+G844+G847+G851+G855+G863+G867+G871+G875+G878+G882+G885+G889+G893+G897+G902+G908+G912+G916+G920+G923</f>
        <v>15335.5</v>
      </c>
      <c r="H927" s="439">
        <f>H767+H772+H776+H779+H783+H787+H790+H794+H797+H800+H804+H810+H813+H818+H821+H825+H832+H838+H844+H847+H851+H855+H863+H867+H871+H875+H878+H882+H885+H889+H893+H897+H902+H908+H912+H916+H920+H923</f>
        <v>4000</v>
      </c>
      <c r="I927" s="440"/>
    </row>
    <row r="928" spans="1:9" ht="12.75">
      <c r="A928" s="16"/>
      <c r="B928" s="408"/>
      <c r="C928" s="17">
        <v>1150</v>
      </c>
      <c r="D928" s="17"/>
      <c r="E928" s="441">
        <f>E806+E826+E857+E858+E872+E879+E886+E904</f>
        <v>0</v>
      </c>
      <c r="F928" s="441">
        <f>F806+F826+F857+F858+F872+F879+F886+F904</f>
        <v>1414</v>
      </c>
      <c r="G928" s="441">
        <f>G806+G826+G857+G858+G872+G879+G886+G904</f>
        <v>1414</v>
      </c>
      <c r="H928" s="16"/>
      <c r="I928" s="16"/>
    </row>
    <row r="929" spans="1:9" ht="12.75">
      <c r="A929" s="16"/>
      <c r="B929" s="408"/>
      <c r="C929" s="17">
        <v>1210</v>
      </c>
      <c r="D929" s="17"/>
      <c r="E929" s="441">
        <f>E807+E827+E859+E873+E880+E887+E905</f>
        <v>0</v>
      </c>
      <c r="F929" s="441">
        <f>F807+F827+F859+F873+F880+F887+F905</f>
        <v>71.5</v>
      </c>
      <c r="G929" s="441">
        <f>G807+G827+G859+G873+G880+G887+G905</f>
        <v>71.5</v>
      </c>
      <c r="H929" s="16"/>
      <c r="I929" s="16"/>
    </row>
    <row r="930" spans="1:9" ht="12.75">
      <c r="A930" s="16"/>
      <c r="B930" s="16"/>
      <c r="C930" s="17">
        <v>2233</v>
      </c>
      <c r="D930" s="17"/>
      <c r="E930" s="441">
        <f>E876</f>
        <v>0</v>
      </c>
      <c r="F930" s="441">
        <f>F876</f>
        <v>400</v>
      </c>
      <c r="G930" s="441">
        <f>G876</f>
        <v>400</v>
      </c>
      <c r="H930" s="441"/>
      <c r="I930" s="16"/>
    </row>
    <row r="931" spans="1:9" ht="12.75">
      <c r="A931" s="16"/>
      <c r="B931" s="16"/>
      <c r="C931" s="17">
        <v>2231</v>
      </c>
      <c r="D931" s="17"/>
      <c r="E931" s="441">
        <f>E768+E769+E773+E777+E780+E784+E788+E791+E795+E798+E801+E805+E811+E815+E819+E822+E828+E836+E842+E845+E848+E849+E852+E856+E864+E868+E883+E890+E894+E898+E903+E909+E913+E917+E921+E924</f>
        <v>3875</v>
      </c>
      <c r="F931" s="441">
        <f>F768+F769+F773+F777+F780+F784+F788+F791+F795+F798+F801+F805+F811+F815+F819+F822+F828+F836+F842+F845+F848+F849+F852+F856+F864+F868+F883+F890+F894+F898+F903+F909+F913+F917+F921+F924</f>
        <v>8535</v>
      </c>
      <c r="G931" s="441">
        <f>G768+G769+G773+G777+G780+G784+G788+G791+G795+G798+G801+G805+G811+G815+G819+G822+G828+G836+G842+G845+G848+G849+G852+G856+G864+G868+G883+G890+G894+G898+G903+G909+G913+G917+G921+G924</f>
        <v>12410</v>
      </c>
      <c r="H931" s="16"/>
      <c r="I931" s="16"/>
    </row>
    <row r="932" spans="1:9" ht="12.75">
      <c r="A932" s="16"/>
      <c r="B932" s="16"/>
      <c r="C932" s="17">
        <v>2314</v>
      </c>
      <c r="D932" s="17"/>
      <c r="E932" s="441">
        <f>E770+E808+E814+E816+E829+E830+E833+E834+E835+E839+E840+E841+E860+E861+E899+E900+E906+E914</f>
        <v>0</v>
      </c>
      <c r="F932" s="441">
        <f>F770+F808+F814+F816+F829+F830+F833+F834+F835+F839+F840+F841+F860+F861+F899+F900+F906+F914</f>
        <v>1040</v>
      </c>
      <c r="G932" s="441">
        <f>G770+G808+G814+G816+G829+G830+G833+G834+G835+G839+G840+G841+G860+G861+G899+G900+G906+G914</f>
        <v>1040</v>
      </c>
      <c r="H932" s="57"/>
      <c r="I932" s="16"/>
    </row>
    <row r="933" spans="1:9" ht="12.75">
      <c r="A933" s="16"/>
      <c r="B933" s="16"/>
      <c r="C933" s="17"/>
      <c r="D933" s="17" t="s">
        <v>409</v>
      </c>
      <c r="E933" s="441">
        <f>SUM(E928:E932)</f>
        <v>3875</v>
      </c>
      <c r="F933" s="441">
        <f>SUM(F928:F932)</f>
        <v>11460.5</v>
      </c>
      <c r="G933" s="441">
        <f>SUM(G928:G932)</f>
        <v>15335.5</v>
      </c>
      <c r="H933" s="57"/>
      <c r="I933" s="16"/>
    </row>
    <row r="934" spans="1:9" ht="12.75">
      <c r="A934" s="16"/>
      <c r="B934" s="16"/>
      <c r="C934" s="16"/>
      <c r="D934" s="17"/>
      <c r="E934" s="441"/>
      <c r="F934" s="57"/>
      <c r="G934" s="57"/>
      <c r="H934" s="16"/>
      <c r="I934" s="16"/>
    </row>
    <row r="935" ht="12.75">
      <c r="I935" s="454"/>
    </row>
    <row r="936" spans="1:9" ht="12.75">
      <c r="A936" s="3"/>
      <c r="B936" s="408"/>
      <c r="C936" s="17"/>
      <c r="D936" s="17" t="s">
        <v>417</v>
      </c>
      <c r="E936" s="57">
        <f>E416+E510+E618+E755+E927</f>
        <v>97226.42</v>
      </c>
      <c r="F936" s="57">
        <f>F416+F510+F618+F755+F927</f>
        <v>116378.82</v>
      </c>
      <c r="G936" s="57">
        <f>E936+F936</f>
        <v>213605.24</v>
      </c>
      <c r="H936" s="57">
        <f>H416+H510+H618+H755+H927</f>
        <v>119180</v>
      </c>
      <c r="I936" s="16"/>
    </row>
    <row r="937" spans="1:9" ht="12.75">
      <c r="A937" s="3"/>
      <c r="B937" s="408"/>
      <c r="C937" s="17">
        <v>1147</v>
      </c>
      <c r="D937" s="17"/>
      <c r="E937" s="57">
        <f>E511</f>
        <v>0</v>
      </c>
      <c r="F937" s="57">
        <f>F511</f>
        <v>170</v>
      </c>
      <c r="G937" s="57">
        <f aca="true" t="shared" si="28" ref="G937:G945">E937+F937</f>
        <v>170</v>
      </c>
      <c r="H937" s="17"/>
      <c r="I937" s="16"/>
    </row>
    <row r="938" spans="1:9" ht="12.75">
      <c r="A938" s="3"/>
      <c r="B938" s="3"/>
      <c r="C938" s="17">
        <v>1150</v>
      </c>
      <c r="D938" s="17"/>
      <c r="E938" s="57">
        <f>E417+E512+E619+E756+E928</f>
        <v>2606.42</v>
      </c>
      <c r="F938" s="57">
        <f>F417+F512+F619+F756+F928</f>
        <v>27852.77</v>
      </c>
      <c r="G938" s="57">
        <f t="shared" si="28"/>
        <v>30459.190000000002</v>
      </c>
      <c r="H938" s="17"/>
      <c r="I938" s="16"/>
    </row>
    <row r="939" spans="1:9" ht="12.75">
      <c r="A939" s="3"/>
      <c r="B939" s="3"/>
      <c r="C939" s="17">
        <v>1210</v>
      </c>
      <c r="D939" s="17"/>
      <c r="E939" s="57">
        <f>E418+E513+E620+E757+E929</f>
        <v>164</v>
      </c>
      <c r="F939" s="57">
        <f>F418+F513+F620+F757+F929</f>
        <v>1652.05</v>
      </c>
      <c r="G939" s="57">
        <f t="shared" si="28"/>
        <v>1816.05</v>
      </c>
      <c r="H939" s="17"/>
      <c r="I939" s="16"/>
    </row>
    <row r="940" spans="1:9" ht="12.75">
      <c r="A940" s="3"/>
      <c r="B940" s="3"/>
      <c r="C940" s="17">
        <v>2233</v>
      </c>
      <c r="D940" s="17"/>
      <c r="E940" s="57">
        <f>E514+E621+E758+E930</f>
        <v>50</v>
      </c>
      <c r="F940" s="57">
        <f>F514+F621+F758+F930</f>
        <v>2900</v>
      </c>
      <c r="G940" s="57">
        <f t="shared" si="28"/>
        <v>2950</v>
      </c>
      <c r="H940" s="17"/>
      <c r="I940" s="16"/>
    </row>
    <row r="941" spans="1:9" ht="12.75">
      <c r="A941" s="3"/>
      <c r="B941" s="3"/>
      <c r="C941" s="17">
        <v>2264</v>
      </c>
      <c r="D941" s="17"/>
      <c r="E941" s="57">
        <f>E419+E515+E759</f>
        <v>2000</v>
      </c>
      <c r="F941" s="57">
        <f>F419+F515+F759</f>
        <v>28535</v>
      </c>
      <c r="G941" s="57">
        <f t="shared" si="28"/>
        <v>30535</v>
      </c>
      <c r="H941" s="17"/>
      <c r="I941" s="16"/>
    </row>
    <row r="942" spans="1:9" ht="12.75">
      <c r="A942" s="3"/>
      <c r="B942" s="3"/>
      <c r="C942" s="17">
        <v>2279</v>
      </c>
      <c r="D942" s="17"/>
      <c r="E942" s="57">
        <f>E420+E516+E622+E760+E931</f>
        <v>86066</v>
      </c>
      <c r="F942" s="57">
        <f>F420+F516+F622+F760+F931</f>
        <v>33395</v>
      </c>
      <c r="G942" s="57">
        <f t="shared" si="28"/>
        <v>119461</v>
      </c>
      <c r="H942" s="17"/>
      <c r="I942" s="16"/>
    </row>
    <row r="943" spans="1:9" ht="12.75">
      <c r="A943" s="3"/>
      <c r="B943" s="3"/>
      <c r="C943" s="17">
        <v>2314</v>
      </c>
      <c r="D943" s="17"/>
      <c r="E943" s="57">
        <f>E421+E517+E623+E761+E932</f>
        <v>6340</v>
      </c>
      <c r="F943" s="57">
        <f>F421+F517+F623+F761+F932</f>
        <v>21774</v>
      </c>
      <c r="G943" s="57">
        <f t="shared" si="28"/>
        <v>28114</v>
      </c>
      <c r="H943" s="17"/>
      <c r="I943" s="16"/>
    </row>
    <row r="944" spans="1:9" ht="12.75">
      <c r="A944" s="3"/>
      <c r="B944" s="3"/>
      <c r="C944" s="17">
        <v>2350</v>
      </c>
      <c r="D944" s="17"/>
      <c r="E944" s="57">
        <f>E518</f>
        <v>0</v>
      </c>
      <c r="F944" s="57">
        <f>F518</f>
        <v>100</v>
      </c>
      <c r="G944" s="57">
        <f t="shared" si="28"/>
        <v>100</v>
      </c>
      <c r="H944" s="17"/>
      <c r="I944" s="414"/>
    </row>
    <row r="945" spans="1:9" ht="12.75">
      <c r="A945" s="3"/>
      <c r="B945" s="408"/>
      <c r="C945" s="17"/>
      <c r="D945" s="17"/>
      <c r="E945" s="57">
        <f>SUM(E937:E944)</f>
        <v>97226.42</v>
      </c>
      <c r="F945" s="57">
        <f>SUM(F937:F944)</f>
        <v>116378.82</v>
      </c>
      <c r="G945" s="57">
        <f t="shared" si="28"/>
        <v>213605.24</v>
      </c>
      <c r="H945" s="394"/>
      <c r="I945" s="16"/>
    </row>
    <row r="946" spans="2:9" ht="12" customHeight="1">
      <c r="B946" s="167"/>
      <c r="I946" s="1"/>
    </row>
    <row r="947" spans="2:9" ht="12.75">
      <c r="B947" t="s">
        <v>449</v>
      </c>
      <c r="I947" s="1"/>
    </row>
    <row r="948" ht="12.75">
      <c r="I948" s="1"/>
    </row>
    <row r="949" ht="12.75">
      <c r="I949" s="1"/>
    </row>
    <row r="950" ht="12.75">
      <c r="I950" s="1"/>
    </row>
    <row r="951" ht="12.75">
      <c r="I951" s="1"/>
    </row>
    <row r="952" ht="12.75">
      <c r="I952" s="1"/>
    </row>
    <row r="953" ht="12.75">
      <c r="I953" s="1"/>
    </row>
    <row r="954" ht="12.75">
      <c r="I954" s="1"/>
    </row>
    <row r="955" ht="12.75">
      <c r="I955" s="1"/>
    </row>
    <row r="956" ht="12.75">
      <c r="I956" s="1"/>
    </row>
    <row r="957" ht="12.75">
      <c r="I957" s="1"/>
    </row>
    <row r="958" ht="12.75">
      <c r="I958" s="1"/>
    </row>
    <row r="959" ht="12.75">
      <c r="I959" s="1"/>
    </row>
    <row r="960" ht="12.75">
      <c r="I960" s="1"/>
    </row>
    <row r="961" ht="12.75">
      <c r="I961" s="1"/>
    </row>
    <row r="962" ht="12.75">
      <c r="I962" s="1"/>
    </row>
    <row r="963" ht="12.75">
      <c r="I963" s="1"/>
    </row>
    <row r="964" ht="12.75">
      <c r="I964" s="1"/>
    </row>
    <row r="965" ht="12.75">
      <c r="I965" s="1"/>
    </row>
    <row r="966" ht="12.75">
      <c r="I966" s="1"/>
    </row>
    <row r="967" ht="12.75">
      <c r="I967" s="1"/>
    </row>
    <row r="968" ht="12.75">
      <c r="I968" s="1"/>
    </row>
    <row r="969" ht="12.75">
      <c r="I969" s="1"/>
    </row>
    <row r="970" ht="12.75">
      <c r="I970" s="1"/>
    </row>
    <row r="971" ht="12.75">
      <c r="I971" s="1"/>
    </row>
    <row r="972" ht="12.75">
      <c r="I972" s="1"/>
    </row>
    <row r="973" ht="12.75">
      <c r="I973" s="1"/>
    </row>
    <row r="974" ht="12.75">
      <c r="I974" s="1"/>
    </row>
    <row r="975" ht="12.75">
      <c r="I975" s="1"/>
    </row>
    <row r="976" ht="12.75">
      <c r="I976" s="1"/>
    </row>
    <row r="977" ht="12.75">
      <c r="I977" s="1"/>
    </row>
    <row r="978" ht="12.75">
      <c r="I978" s="1"/>
    </row>
    <row r="979" ht="12.75">
      <c r="I979" s="1"/>
    </row>
    <row r="980" ht="12.75">
      <c r="I980" s="1"/>
    </row>
    <row r="981" ht="12.75">
      <c r="I981" s="1"/>
    </row>
    <row r="982" ht="12.75">
      <c r="I982" s="1"/>
    </row>
    <row r="983" ht="12.75">
      <c r="I983" s="1"/>
    </row>
    <row r="984" ht="12.75">
      <c r="I984" s="1"/>
    </row>
    <row r="985" ht="12.75">
      <c r="I985" s="1"/>
    </row>
    <row r="986" ht="12.75">
      <c r="I986" s="1"/>
    </row>
    <row r="987" ht="12.75">
      <c r="I987" s="1"/>
    </row>
    <row r="988" ht="12.75">
      <c r="I988" s="1"/>
    </row>
    <row r="989" ht="12.75">
      <c r="I989" s="1"/>
    </row>
    <row r="990" ht="12.75">
      <c r="I990" s="1"/>
    </row>
    <row r="991" ht="12.75">
      <c r="I991" s="1"/>
    </row>
    <row r="992" ht="12.75">
      <c r="I992" s="1"/>
    </row>
    <row r="993" ht="12.75">
      <c r="I993" s="1"/>
    </row>
    <row r="994" ht="12.75">
      <c r="I994" s="1"/>
    </row>
    <row r="995" ht="12.75">
      <c r="I995" s="1"/>
    </row>
    <row r="996" ht="12.75">
      <c r="I996" s="1"/>
    </row>
    <row r="997" ht="12.75">
      <c r="I997" s="1"/>
    </row>
    <row r="998" ht="12.75">
      <c r="I998" s="1"/>
    </row>
    <row r="999" ht="12.75">
      <c r="I999" s="1"/>
    </row>
    <row r="1000" ht="12.75">
      <c r="I1000" s="1"/>
    </row>
    <row r="1001" ht="12.75">
      <c r="I1001" s="1"/>
    </row>
    <row r="1002" ht="12.75">
      <c r="I1002" s="1"/>
    </row>
    <row r="1003" ht="12.75">
      <c r="I1003" s="1"/>
    </row>
    <row r="1004" ht="12.75">
      <c r="I1004" s="1"/>
    </row>
    <row r="1005" ht="12.75">
      <c r="I1005" s="1"/>
    </row>
    <row r="1006" ht="12.75">
      <c r="I1006" s="1"/>
    </row>
    <row r="1007" ht="12.75">
      <c r="I1007" s="1"/>
    </row>
    <row r="1008" ht="12.75">
      <c r="I1008" s="1"/>
    </row>
    <row r="1009" ht="12.75">
      <c r="I1009" s="1"/>
    </row>
    <row r="1010" ht="12.75">
      <c r="I1010" s="1"/>
    </row>
    <row r="1011" ht="12.75">
      <c r="I1011" s="1"/>
    </row>
    <row r="1012" ht="12.75">
      <c r="I1012" s="1"/>
    </row>
    <row r="1013" ht="12.75">
      <c r="I1013" s="1"/>
    </row>
    <row r="1014" ht="12.75">
      <c r="I1014" s="1"/>
    </row>
    <row r="1015" ht="12.75">
      <c r="I1015" s="1"/>
    </row>
    <row r="1016" ht="12.75">
      <c r="I1016" s="1"/>
    </row>
    <row r="1017" ht="12.75">
      <c r="I1017" s="1"/>
    </row>
    <row r="1018" ht="12.75">
      <c r="I1018" s="1"/>
    </row>
    <row r="1019" ht="12.75">
      <c r="I1019" s="1"/>
    </row>
    <row r="1020" ht="12.75">
      <c r="I1020" s="1"/>
    </row>
    <row r="1021" ht="12.75">
      <c r="I1021" s="1"/>
    </row>
    <row r="1022" ht="12.75">
      <c r="I1022" s="1"/>
    </row>
    <row r="1023" ht="12.75">
      <c r="I1023" s="1"/>
    </row>
    <row r="1024" ht="12.75">
      <c r="I1024" s="1"/>
    </row>
    <row r="1025" ht="12.75">
      <c r="I1025" s="1"/>
    </row>
    <row r="1026" ht="12.75">
      <c r="I1026" s="1"/>
    </row>
    <row r="1027" ht="12.75">
      <c r="I1027" s="1"/>
    </row>
    <row r="1028" ht="12.75">
      <c r="I1028" s="1"/>
    </row>
    <row r="1029" ht="12.75">
      <c r="I1029" s="1"/>
    </row>
    <row r="1030" ht="12.75">
      <c r="I1030" s="1"/>
    </row>
    <row r="1031" ht="12.75">
      <c r="I1031" s="1"/>
    </row>
    <row r="1032" ht="12.75">
      <c r="I1032" s="1"/>
    </row>
    <row r="1033" ht="12.75">
      <c r="I1033" s="1"/>
    </row>
    <row r="1034" ht="12.75">
      <c r="I1034" s="1"/>
    </row>
    <row r="1035" ht="12.75">
      <c r="I1035" s="1"/>
    </row>
    <row r="1036" ht="12.75">
      <c r="I1036" s="1"/>
    </row>
    <row r="1037" ht="12.75">
      <c r="I1037" s="1"/>
    </row>
    <row r="1038" ht="12.75">
      <c r="I1038" s="1"/>
    </row>
    <row r="1039" ht="12.75">
      <c r="I1039" s="1"/>
    </row>
    <row r="1040" ht="12.75">
      <c r="I1040" s="1"/>
    </row>
    <row r="1041" ht="12.75">
      <c r="I1041" s="1"/>
    </row>
    <row r="1042" ht="12.75">
      <c r="I1042" s="1"/>
    </row>
    <row r="1043" ht="12.75">
      <c r="I1043" s="1"/>
    </row>
    <row r="1044" ht="12.75">
      <c r="I1044" s="1"/>
    </row>
    <row r="1045" ht="12.75">
      <c r="I1045" s="1"/>
    </row>
    <row r="1046" ht="12.75">
      <c r="I1046" s="1"/>
    </row>
    <row r="1047" ht="12.75">
      <c r="I1047" s="1"/>
    </row>
    <row r="1048" ht="12.75">
      <c r="I1048" s="1"/>
    </row>
    <row r="1049" ht="12.75">
      <c r="I1049" s="1"/>
    </row>
    <row r="1050" ht="12.75">
      <c r="I1050" s="1"/>
    </row>
    <row r="1051" ht="12.75">
      <c r="I1051" s="1"/>
    </row>
    <row r="1052" ht="12.75">
      <c r="I1052" s="1"/>
    </row>
    <row r="1053" ht="12.75">
      <c r="I1053" s="1"/>
    </row>
    <row r="1054" ht="12.75">
      <c r="I1054" s="1"/>
    </row>
    <row r="1055" ht="12.75">
      <c r="I1055" s="1"/>
    </row>
    <row r="1056" ht="12.75">
      <c r="I1056" s="1"/>
    </row>
    <row r="1057" ht="12.75">
      <c r="I1057" s="1"/>
    </row>
    <row r="1058" ht="12.75">
      <c r="I1058" s="1"/>
    </row>
    <row r="1059" ht="12.75">
      <c r="I1059" s="1"/>
    </row>
    <row r="1060" ht="12.75">
      <c r="I1060" s="1"/>
    </row>
    <row r="1061" ht="12.75">
      <c r="I1061" s="1"/>
    </row>
    <row r="1062" ht="12.75">
      <c r="I1062" s="1"/>
    </row>
    <row r="1063" ht="12.75">
      <c r="I1063" s="1"/>
    </row>
    <row r="1064" ht="12.75">
      <c r="I1064" s="1"/>
    </row>
    <row r="1065" ht="12.75">
      <c r="I1065" s="1"/>
    </row>
    <row r="1066" ht="12.75">
      <c r="I1066" s="1"/>
    </row>
    <row r="1067" ht="12.75">
      <c r="I1067" s="1"/>
    </row>
    <row r="1068" ht="12.75">
      <c r="I1068" s="1"/>
    </row>
    <row r="1069" ht="12.75">
      <c r="I1069" s="1"/>
    </row>
    <row r="1070" ht="12.75">
      <c r="I1070" s="1"/>
    </row>
    <row r="1071" ht="12.75">
      <c r="I1071" s="1"/>
    </row>
    <row r="1072" ht="12.75">
      <c r="I1072" s="1"/>
    </row>
    <row r="1073" ht="12.75">
      <c r="I1073" s="1"/>
    </row>
    <row r="1074" ht="12.75">
      <c r="I1074" s="1"/>
    </row>
    <row r="1075" ht="12.75">
      <c r="I1075" s="1"/>
    </row>
    <row r="1076" ht="12.75">
      <c r="I1076" s="1"/>
    </row>
    <row r="1077" ht="12.75">
      <c r="I1077" s="1"/>
    </row>
    <row r="1078" ht="12.75">
      <c r="I1078" s="1"/>
    </row>
    <row r="1079" ht="12.75">
      <c r="I1079" s="1"/>
    </row>
    <row r="1080" ht="12.75">
      <c r="I1080" s="1"/>
    </row>
    <row r="1081" ht="12.75">
      <c r="I1081" s="1"/>
    </row>
    <row r="1082" ht="12.75">
      <c r="I1082" s="1"/>
    </row>
    <row r="1083" ht="12.75">
      <c r="I1083" s="1"/>
    </row>
    <row r="1084" ht="12.75">
      <c r="I1084" s="1"/>
    </row>
    <row r="1085" ht="12.75">
      <c r="I1085" s="1"/>
    </row>
    <row r="1086" ht="12.75">
      <c r="I1086" s="1"/>
    </row>
    <row r="1087" ht="12.75">
      <c r="I1087" s="1"/>
    </row>
    <row r="1088" ht="12.75">
      <c r="I1088" s="1"/>
    </row>
    <row r="1089" ht="12.75">
      <c r="I1089" s="1"/>
    </row>
    <row r="1090" ht="12.75">
      <c r="I1090" s="1"/>
    </row>
    <row r="1091" ht="12.75">
      <c r="I1091" s="1"/>
    </row>
    <row r="1092" ht="12.75">
      <c r="I1092" s="1"/>
    </row>
    <row r="1093" ht="12.75">
      <c r="I1093" s="1"/>
    </row>
    <row r="1094" ht="12.75">
      <c r="I1094" s="1"/>
    </row>
    <row r="1095" ht="12.75">
      <c r="I1095" s="1"/>
    </row>
    <row r="1096" ht="12.75">
      <c r="I1096" s="1"/>
    </row>
  </sheetData>
  <sheetProtection selectLockedCells="1" selectUnlockedCells="1"/>
  <mergeCells count="8">
    <mergeCell ref="A765:I765"/>
    <mergeCell ref="A628:I628"/>
    <mergeCell ref="A4:I4"/>
    <mergeCell ref="A5:I5"/>
    <mergeCell ref="A6:I6"/>
    <mergeCell ref="A7:I7"/>
    <mergeCell ref="A423:I423"/>
    <mergeCell ref="A521:I521"/>
  </mergeCells>
  <printOptions/>
  <pageMargins left="0.7874015748031497" right="0.7874015748031497" top="0.4724409448818898" bottom="0.4724409448818898" header="0.1968503937007874" footer="0.2362204724409449"/>
  <pageSetup firstPageNumber="1" useFirstPageNumber="1" horizontalDpi="600" verticalDpi="600" orientation="landscape" paperSize="9" scale="95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Bureca</dc:creator>
  <cp:keywords/>
  <dc:description/>
  <cp:lastModifiedBy>Maija Ozola</cp:lastModifiedBy>
  <cp:lastPrinted>2020-01-09T14:02:02Z</cp:lastPrinted>
  <dcterms:created xsi:type="dcterms:W3CDTF">2015-03-23T08:03:59Z</dcterms:created>
  <dcterms:modified xsi:type="dcterms:W3CDTF">2020-01-27T14:42:24Z</dcterms:modified>
  <cp:category/>
  <cp:version/>
  <cp:contentType/>
  <cp:contentStatus/>
</cp:coreProperties>
</file>